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80" windowWidth="11355" windowHeight="8790" firstSheet="4" activeTab="4"/>
  </bookViews>
  <sheets>
    <sheet name="Apoteke" sheetId="1" state="hidden" r:id="rId1"/>
    <sheet name="Negativna lista amp" sheetId="16" state="hidden" r:id="rId2"/>
    <sheet name="List1" sheetId="17" state="hidden" r:id="rId3"/>
    <sheet name="List2" sheetId="18" state="hidden" r:id="rId4"/>
    <sheet name="Ljekovi " sheetId="15" r:id="rId5"/>
  </sheets>
  <definedNames>
    <definedName name="_xlnm._FilterDatabase" localSheetId="0" hidden="1">Apoteke!$H$1:$H$613</definedName>
    <definedName name="_xlnm._FilterDatabase" localSheetId="4" hidden="1">'Ljekovi '!$A$5:$L$310</definedName>
    <definedName name="_xlnm.Print_Area" localSheetId="4">'Ljekovi '!$A$1:$M$316</definedName>
  </definedNames>
  <calcPr calcId="145621"/>
</workbook>
</file>

<file path=xl/calcChain.xml><?xml version="1.0" encoding="utf-8"?>
<calcChain xmlns="http://schemas.openxmlformats.org/spreadsheetml/2006/main">
  <c r="K305" i="15" l="1"/>
  <c r="K306" i="15"/>
  <c r="K307" i="15"/>
  <c r="K308" i="15"/>
  <c r="K309" i="15"/>
  <c r="K304" i="15"/>
  <c r="J7" i="15" l="1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6" i="15"/>
  <c r="L215" i="15"/>
  <c r="L216" i="15"/>
  <c r="L217" i="15"/>
  <c r="L218" i="15"/>
  <c r="M103" i="15"/>
  <c r="M139" i="15"/>
  <c r="M104" i="15"/>
  <c r="M224" i="15"/>
  <c r="M232" i="15"/>
  <c r="M289" i="15"/>
  <c r="M105" i="15"/>
  <c r="M157" i="15"/>
  <c r="M213" i="15"/>
  <c r="M106" i="15"/>
  <c r="M138" i="15"/>
  <c r="M158" i="15"/>
  <c r="M222" i="15"/>
  <c r="J310" i="15" l="1"/>
  <c r="L182" i="15"/>
  <c r="L303" i="15"/>
  <c r="L165" i="15"/>
  <c r="L161" i="15"/>
  <c r="L264" i="15"/>
  <c r="L35" i="15"/>
  <c r="L196" i="15"/>
  <c r="L224" i="15"/>
  <c r="L290" i="15"/>
  <c r="L153" i="15"/>
  <c r="L152" i="15"/>
  <c r="L49" i="15"/>
  <c r="L284" i="15"/>
  <c r="L246" i="15"/>
  <c r="L240" i="15"/>
  <c r="L238" i="15"/>
  <c r="L68" i="15"/>
  <c r="L77" i="15"/>
  <c r="L78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9" i="15"/>
  <c r="L70" i="15"/>
  <c r="L71" i="15"/>
  <c r="L72" i="15"/>
  <c r="L73" i="15"/>
  <c r="L74" i="15"/>
  <c r="L75" i="15"/>
  <c r="L76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4" i="15"/>
  <c r="L155" i="15"/>
  <c r="L156" i="15"/>
  <c r="L157" i="15"/>
  <c r="L158" i="15"/>
  <c r="L159" i="15"/>
  <c r="L160" i="15"/>
  <c r="L162" i="15"/>
  <c r="L163" i="15"/>
  <c r="L164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9" i="15"/>
  <c r="L220" i="15"/>
  <c r="L221" i="15"/>
  <c r="L222" i="15"/>
  <c r="L223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9" i="15"/>
  <c r="L241" i="15"/>
  <c r="L242" i="15"/>
  <c r="L243" i="15"/>
  <c r="L244" i="15"/>
  <c r="L245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5" i="15"/>
  <c r="L286" i="15"/>
  <c r="L287" i="15"/>
  <c r="L288" i="15"/>
  <c r="L289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F83" i="1"/>
  <c r="H83" i="1"/>
  <c r="F602" i="1"/>
  <c r="F603" i="1"/>
  <c r="F604" i="1"/>
  <c r="F605" i="1"/>
  <c r="F606" i="1"/>
  <c r="F607" i="1"/>
  <c r="F608" i="1"/>
  <c r="F601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8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40" i="1"/>
  <c r="F526" i="1"/>
  <c r="F527" i="1"/>
  <c r="F528" i="1"/>
  <c r="F529" i="1"/>
  <c r="F530" i="1"/>
  <c r="F531" i="1"/>
  <c r="F532" i="1"/>
  <c r="F533" i="1"/>
  <c r="F534" i="1"/>
  <c r="F525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417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392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40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26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3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0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186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05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30" i="1"/>
  <c r="F31" i="1"/>
  <c r="F32" i="1"/>
  <c r="F33" i="1"/>
  <c r="F34" i="1"/>
  <c r="F35" i="1"/>
  <c r="F36" i="1"/>
  <c r="F37" i="1"/>
  <c r="F3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8" i="1"/>
  <c r="F42" i="16"/>
  <c r="F53" i="17"/>
  <c r="H602" i="1"/>
  <c r="H481" i="1"/>
  <c r="H480" i="1"/>
  <c r="H479" i="1"/>
  <c r="H478" i="1"/>
  <c r="H384" i="1"/>
  <c r="H361" i="1"/>
  <c r="H360" i="1"/>
  <c r="H359" i="1"/>
  <c r="H358" i="1"/>
  <c r="H357" i="1"/>
  <c r="H353" i="1"/>
  <c r="H329" i="1"/>
  <c r="H328" i="1"/>
  <c r="H319" i="1"/>
  <c r="H257" i="1"/>
  <c r="H258" i="1" s="1"/>
  <c r="H226" i="1"/>
  <c r="H229" i="1" s="1"/>
  <c r="H225" i="1"/>
  <c r="H115" i="1"/>
  <c r="H116" i="1"/>
  <c r="H120" i="1"/>
  <c r="H117" i="1"/>
  <c r="H118" i="1"/>
  <c r="H119" i="1"/>
  <c r="H601" i="1"/>
  <c r="H605" i="1"/>
  <c r="H609" i="1" s="1"/>
  <c r="H606" i="1"/>
  <c r="H607" i="1"/>
  <c r="H608" i="1"/>
  <c r="H540" i="1"/>
  <c r="H571" i="1" s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3" i="1"/>
  <c r="H574" i="1"/>
  <c r="H575" i="1" s="1"/>
  <c r="H525" i="1"/>
  <c r="H527" i="1" s="1"/>
  <c r="H526" i="1"/>
  <c r="H529" i="1"/>
  <c r="H530" i="1"/>
  <c r="H531" i="1"/>
  <c r="H534" i="1"/>
  <c r="H535" i="1" s="1"/>
  <c r="H417" i="1"/>
  <c r="H418" i="1"/>
  <c r="H419" i="1"/>
  <c r="H425" i="1" s="1"/>
  <c r="H420" i="1"/>
  <c r="H421" i="1"/>
  <c r="H422" i="1"/>
  <c r="H423" i="1"/>
  <c r="H424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8" i="1" s="1"/>
  <c r="H444" i="1"/>
  <c r="H445" i="1"/>
  <c r="H446" i="1"/>
  <c r="H447" i="1"/>
  <c r="H450" i="1"/>
  <c r="H451" i="1"/>
  <c r="H452" i="1"/>
  <c r="H453" i="1"/>
  <c r="H454" i="1"/>
  <c r="H455" i="1"/>
  <c r="H456" i="1"/>
  <c r="H462" i="1" s="1"/>
  <c r="H457" i="1"/>
  <c r="H458" i="1"/>
  <c r="H459" i="1"/>
  <c r="H460" i="1"/>
  <c r="H461" i="1"/>
  <c r="H464" i="1"/>
  <c r="H465" i="1"/>
  <c r="H466" i="1"/>
  <c r="H501" i="1" s="1"/>
  <c r="H467" i="1"/>
  <c r="H468" i="1"/>
  <c r="H469" i="1"/>
  <c r="H470" i="1"/>
  <c r="H471" i="1"/>
  <c r="H472" i="1"/>
  <c r="H473" i="1"/>
  <c r="H474" i="1"/>
  <c r="H475" i="1"/>
  <c r="H476" i="1"/>
  <c r="H477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3" i="1"/>
  <c r="H504" i="1"/>
  <c r="H505" i="1"/>
  <c r="H506" i="1"/>
  <c r="H507" i="1"/>
  <c r="H514" i="1"/>
  <c r="H508" i="1"/>
  <c r="H509" i="1"/>
  <c r="H510" i="1"/>
  <c r="H511" i="1"/>
  <c r="H512" i="1"/>
  <c r="H513" i="1"/>
  <c r="H516" i="1"/>
  <c r="H520" i="1"/>
  <c r="H517" i="1"/>
  <c r="H518" i="1"/>
  <c r="H519" i="1"/>
  <c r="H392" i="1"/>
  <c r="H404" i="1" s="1"/>
  <c r="H393" i="1"/>
  <c r="H394" i="1"/>
  <c r="H395" i="1"/>
  <c r="H396" i="1"/>
  <c r="H397" i="1"/>
  <c r="H398" i="1"/>
  <c r="H399" i="1"/>
  <c r="H400" i="1"/>
  <c r="H401" i="1"/>
  <c r="H402" i="1"/>
  <c r="H403" i="1"/>
  <c r="H406" i="1"/>
  <c r="H407" i="1" s="1"/>
  <c r="H409" i="1"/>
  <c r="H412" i="1"/>
  <c r="H410" i="1"/>
  <c r="H411" i="1"/>
  <c r="H374" i="1"/>
  <c r="H375" i="1"/>
  <c r="H376" i="1"/>
  <c r="H377" i="1"/>
  <c r="H378" i="1"/>
  <c r="H387" i="1" s="1"/>
  <c r="H379" i="1"/>
  <c r="H380" i="1"/>
  <c r="H381" i="1"/>
  <c r="H382" i="1"/>
  <c r="H383" i="1"/>
  <c r="H385" i="1"/>
  <c r="H386" i="1"/>
  <c r="H367" i="1"/>
  <c r="H372" i="1" s="1"/>
  <c r="H368" i="1"/>
  <c r="H369" i="1"/>
  <c r="H370" i="1"/>
  <c r="H371" i="1"/>
  <c r="H340" i="1"/>
  <c r="H341" i="1"/>
  <c r="H342" i="1"/>
  <c r="H343" i="1"/>
  <c r="H344" i="1"/>
  <c r="H345" i="1"/>
  <c r="H365" i="1" s="1"/>
  <c r="H346" i="1"/>
  <c r="H347" i="1"/>
  <c r="H348" i="1"/>
  <c r="H349" i="1"/>
  <c r="H350" i="1"/>
  <c r="H351" i="1"/>
  <c r="H352" i="1"/>
  <c r="H354" i="1"/>
  <c r="H355" i="1"/>
  <c r="H356" i="1"/>
  <c r="H362" i="1"/>
  <c r="H363" i="1"/>
  <c r="H364" i="1"/>
  <c r="H263" i="1"/>
  <c r="H264" i="1"/>
  <c r="H265" i="1"/>
  <c r="H301" i="1" s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3" i="1"/>
  <c r="H307" i="1" s="1"/>
  <c r="H304" i="1"/>
  <c r="H305" i="1"/>
  <c r="H306" i="1"/>
  <c r="H309" i="1"/>
  <c r="H315" i="1" s="1"/>
  <c r="H310" i="1"/>
  <c r="H311" i="1"/>
  <c r="H312" i="1"/>
  <c r="H313" i="1"/>
  <c r="H314" i="1"/>
  <c r="H318" i="1"/>
  <c r="H335" i="1" s="1"/>
  <c r="H320" i="1"/>
  <c r="H321" i="1"/>
  <c r="H322" i="1"/>
  <c r="H323" i="1"/>
  <c r="H324" i="1"/>
  <c r="H325" i="1"/>
  <c r="H326" i="1"/>
  <c r="H327" i="1"/>
  <c r="H330" i="1"/>
  <c r="H331" i="1"/>
  <c r="H332" i="1"/>
  <c r="H333" i="1"/>
  <c r="H334" i="1"/>
  <c r="H234" i="1"/>
  <c r="H235" i="1"/>
  <c r="H238" i="1" s="1"/>
  <c r="H236" i="1"/>
  <c r="H237" i="1"/>
  <c r="H240" i="1"/>
  <c r="H241" i="1"/>
  <c r="H245" i="1" s="1"/>
  <c r="H242" i="1"/>
  <c r="H243" i="1"/>
  <c r="H244" i="1"/>
  <c r="H247" i="1"/>
  <c r="H255" i="1" s="1"/>
  <c r="H248" i="1"/>
  <c r="H249" i="1"/>
  <c r="H250" i="1"/>
  <c r="H251" i="1"/>
  <c r="H252" i="1"/>
  <c r="H253" i="1"/>
  <c r="H254" i="1"/>
  <c r="H205" i="1"/>
  <c r="H206" i="1"/>
  <c r="H210" i="1"/>
  <c r="H207" i="1"/>
  <c r="H208" i="1"/>
  <c r="H209" i="1"/>
  <c r="H212" i="1"/>
  <c r="H214" i="1" s="1"/>
  <c r="H213" i="1"/>
  <c r="H216" i="1"/>
  <c r="H217" i="1"/>
  <c r="H222" i="1" s="1"/>
  <c r="H218" i="1"/>
  <c r="H219" i="1"/>
  <c r="H220" i="1"/>
  <c r="H221" i="1"/>
  <c r="H224" i="1"/>
  <c r="H227" i="1"/>
  <c r="H228" i="1"/>
  <c r="H186" i="1"/>
  <c r="H187" i="1"/>
  <c r="H188" i="1"/>
  <c r="H190" i="1"/>
  <c r="H189" i="1"/>
  <c r="H192" i="1"/>
  <c r="H193" i="1"/>
  <c r="H194" i="1"/>
  <c r="H195" i="1" s="1"/>
  <c r="H197" i="1"/>
  <c r="H200" i="1" s="1"/>
  <c r="H198" i="1"/>
  <c r="H199" i="1"/>
  <c r="H105" i="1"/>
  <c r="H113" i="1" s="1"/>
  <c r="H106" i="1"/>
  <c r="H107" i="1"/>
  <c r="H108" i="1"/>
  <c r="H109" i="1"/>
  <c r="H110" i="1"/>
  <c r="H111" i="1"/>
  <c r="H112" i="1"/>
  <c r="H122" i="1"/>
  <c r="H123" i="1"/>
  <c r="H124" i="1"/>
  <c r="H125" i="1"/>
  <c r="H126" i="1"/>
  <c r="H127" i="1"/>
  <c r="H130" i="1"/>
  <c r="H137" i="1" s="1"/>
  <c r="H131" i="1"/>
  <c r="H132" i="1"/>
  <c r="H133" i="1"/>
  <c r="H134" i="1"/>
  <c r="H135" i="1"/>
  <c r="H136" i="1"/>
  <c r="H139" i="1"/>
  <c r="H145" i="1" s="1"/>
  <c r="H140" i="1"/>
  <c r="H141" i="1"/>
  <c r="H142" i="1"/>
  <c r="H143" i="1"/>
  <c r="H144" i="1"/>
  <c r="H147" i="1"/>
  <c r="H148" i="1"/>
  <c r="H172" i="1" s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4" i="1"/>
  <c r="H175" i="1"/>
  <c r="H176" i="1"/>
  <c r="H177" i="1"/>
  <c r="H181" i="1" s="1"/>
  <c r="H178" i="1"/>
  <c r="H179" i="1"/>
  <c r="H180" i="1"/>
  <c r="H84" i="1"/>
  <c r="H85" i="1"/>
  <c r="H86" i="1"/>
  <c r="H87" i="1"/>
  <c r="H88" i="1"/>
  <c r="H89" i="1"/>
  <c r="H90" i="1"/>
  <c r="H93" i="1"/>
  <c r="H94" i="1"/>
  <c r="H98" i="1" s="1"/>
  <c r="H95" i="1"/>
  <c r="H96" i="1"/>
  <c r="H97" i="1"/>
  <c r="H8" i="1"/>
  <c r="H11" i="1" s="1"/>
  <c r="H9" i="1"/>
  <c r="H10" i="1"/>
  <c r="H14" i="1"/>
  <c r="H15" i="1"/>
  <c r="H16" i="1"/>
  <c r="H17" i="1"/>
  <c r="H20" i="1" s="1"/>
  <c r="H18" i="1"/>
  <c r="H19" i="1"/>
  <c r="H22" i="1"/>
  <c r="H24" i="1"/>
  <c r="H23" i="1"/>
  <c r="H26" i="1"/>
  <c r="H27" i="1" s="1"/>
  <c r="H29" i="1"/>
  <c r="H31" i="1" s="1"/>
  <c r="H30" i="1"/>
  <c r="H33" i="1"/>
  <c r="H34" i="1"/>
  <c r="H36" i="1"/>
  <c r="H37" i="1"/>
  <c r="H38" i="1"/>
  <c r="H39" i="1"/>
  <c r="H47" i="1" s="1"/>
  <c r="H40" i="1"/>
  <c r="H41" i="1"/>
  <c r="H42" i="1"/>
  <c r="H43" i="1"/>
  <c r="H44" i="1"/>
  <c r="H45" i="1"/>
  <c r="H46" i="1"/>
  <c r="H49" i="1"/>
  <c r="H51" i="1" s="1"/>
  <c r="H50" i="1"/>
  <c r="H53" i="1"/>
  <c r="H54" i="1"/>
  <c r="H55" i="1"/>
  <c r="H56" i="1"/>
  <c r="H57" i="1"/>
  <c r="H58" i="1"/>
  <c r="H59" i="1"/>
  <c r="H60" i="1"/>
  <c r="H61" i="1"/>
  <c r="H62" i="1"/>
  <c r="H63" i="1"/>
  <c r="H64" i="1"/>
  <c r="H67" i="1"/>
  <c r="H68" i="1"/>
  <c r="H69" i="1"/>
  <c r="H70" i="1"/>
  <c r="H71" i="1"/>
  <c r="H72" i="1" s="1"/>
  <c r="H74" i="1"/>
  <c r="H76" i="1" s="1"/>
  <c r="H75" i="1"/>
  <c r="H580" i="1"/>
  <c r="H598" i="1" s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128" i="1"/>
  <c r="H532" i="1"/>
  <c r="H603" i="1"/>
  <c r="H91" i="1"/>
  <c r="H65" i="1"/>
  <c r="L310" i="15" l="1"/>
  <c r="H231" i="1"/>
  <c r="H577" i="1"/>
  <c r="H100" i="1"/>
  <c r="H389" i="1"/>
  <c r="H183" i="1"/>
  <c r="H202" i="1"/>
  <c r="H260" i="1"/>
  <c r="H414" i="1"/>
  <c r="H611" i="1"/>
  <c r="H78" i="1"/>
  <c r="H337" i="1"/>
  <c r="H522" i="1"/>
  <c r="H537" i="1"/>
</calcChain>
</file>

<file path=xl/sharedStrings.xml><?xml version="1.0" encoding="utf-8"?>
<sst xmlns="http://schemas.openxmlformats.org/spreadsheetml/2006/main" count="1854" uniqueCount="1365">
  <si>
    <t>metoksi polietilen glikol-epoetin beta inj 1*120 micg/0.3ml</t>
  </si>
  <si>
    <t>metoksi polietilen glikol-epoetin beta inj 1*50 mcg</t>
  </si>
  <si>
    <t>metoksi polietilen glikol-epoetin beta inj 1*200 mcg</t>
  </si>
  <si>
    <t>metoksi polietilen glikol-epoetin beta inj 1*100 micg/0.3ml</t>
  </si>
  <si>
    <t>metoksi polietilen glikol-epoetin beta inj 1*75 mcg</t>
  </si>
  <si>
    <t>B05AA01</t>
  </si>
  <si>
    <t>B05XA02</t>
  </si>
  <si>
    <t>C01BB01</t>
  </si>
  <si>
    <t>propafenon amp 10*35 mg</t>
  </si>
  <si>
    <t>C01BD01</t>
  </si>
  <si>
    <t>amjodaron amp. 5*150 mg</t>
  </si>
  <si>
    <t>C01CA24</t>
  </si>
  <si>
    <t>gliceriltrinitrat amp. 50*5 mg</t>
  </si>
  <si>
    <t>C01EB10</t>
  </si>
  <si>
    <t>adenozin inj 6*6 mg</t>
  </si>
  <si>
    <t>C02KX01</t>
  </si>
  <si>
    <t>C08CA06</t>
  </si>
  <si>
    <t>nimodipin inf. 1*10 mg</t>
  </si>
  <si>
    <t>D08AG02</t>
  </si>
  <si>
    <t>G02AD02</t>
  </si>
  <si>
    <t>dinoproston vagin 4*3 mg</t>
  </si>
  <si>
    <t>G02CA..</t>
  </si>
  <si>
    <t>G03BA03</t>
  </si>
  <si>
    <t>G03GA01</t>
  </si>
  <si>
    <t>horiogonadotropin amp 1*5000 ij</t>
  </si>
  <si>
    <t>G03GA06</t>
  </si>
  <si>
    <t>folitropin beta ( FSH ) lio i 1*50 i.j.</t>
  </si>
  <si>
    <t>folitropin beta ( FSH ) lio i 1*100 i.j.</t>
  </si>
  <si>
    <t>G04BD08</t>
  </si>
  <si>
    <t>solifenacin sukcinat tabl. 30*10 mg</t>
  </si>
  <si>
    <t>H01BB02</t>
  </si>
  <si>
    <t>H01CB02</t>
  </si>
  <si>
    <t>oktreoid amp. 5*0.1 mg</t>
  </si>
  <si>
    <t>oktreoid inj 1*20 mg</t>
  </si>
  <si>
    <t>oktreoid amp 1*30 mg</t>
  </si>
  <si>
    <t>H01CB03</t>
  </si>
  <si>
    <t>lanreotid inj. 1*120 mg</t>
  </si>
  <si>
    <t>lanreotid inj. 1*90 mg</t>
  </si>
  <si>
    <t>H02AB01</t>
  </si>
  <si>
    <t>betametazon dinatrijum fosfat, betametazon dipropionat inj. 5*7 mg</t>
  </si>
  <si>
    <t>H02AB02</t>
  </si>
  <si>
    <t>metilprednizolon praš. 1*500 mg</t>
  </si>
  <si>
    <t>metilprednizolon praš. 1*125 mg</t>
  </si>
  <si>
    <t>metilprednizolon praš. 15*20 mg</t>
  </si>
  <si>
    <t>H04AA01</t>
  </si>
  <si>
    <t>H05AA02</t>
  </si>
  <si>
    <t>teriparatid inj 28*20 µg</t>
  </si>
  <si>
    <t>H05BX01</t>
  </si>
  <si>
    <t>J01AA12</t>
  </si>
  <si>
    <t>tigeciklin inf 10*50 mg</t>
  </si>
  <si>
    <t>J01CE30</t>
  </si>
  <si>
    <t>benzilpenicilin, prokain benzilpenicilin lio b 50*800000 i.j.</t>
  </si>
  <si>
    <t>J01DB04</t>
  </si>
  <si>
    <t>cefazolin lio b 50*1 g</t>
  </si>
  <si>
    <t>cefuroksim inj 10*1500 mg</t>
  </si>
  <si>
    <t>J01DD02</t>
  </si>
  <si>
    <t>ceftazidim inj 1*1000 mg</t>
  </si>
  <si>
    <t>J01DD04</t>
  </si>
  <si>
    <t>ceftriakson lio b 10*1000 mg</t>
  </si>
  <si>
    <t>J01DH02</t>
  </si>
  <si>
    <t>meropenem boč. 10*1 g</t>
  </si>
  <si>
    <t>J01DH51</t>
  </si>
  <si>
    <t>azitromicin inf 1*500 mg</t>
  </si>
  <si>
    <t>klindamicin amp. 10*300 mg</t>
  </si>
  <si>
    <t>J01GB01</t>
  </si>
  <si>
    <t>tobramicin rast 56*300 mg</t>
  </si>
  <si>
    <t>J01GB03</t>
  </si>
  <si>
    <t>gentamicin amp. 10*80 mg</t>
  </si>
  <si>
    <t>gentamicin amp. 10*120 mg</t>
  </si>
  <si>
    <t>J01GB06</t>
  </si>
  <si>
    <t>amikacin amp. 10*100 mg</t>
  </si>
  <si>
    <t>ciprofloksacin inf. 5*100 mg</t>
  </si>
  <si>
    <t>J01XA01</t>
  </si>
  <si>
    <t>vankomicin praš. 1*500 mg</t>
  </si>
  <si>
    <t>vankomicin praš. 1*1000 mg</t>
  </si>
  <si>
    <t>J01XB01</t>
  </si>
  <si>
    <t>colistimetethatum natricum inj. 20*1000000 j.m</t>
  </si>
  <si>
    <t>metronidazol inf. 1*500 mg</t>
  </si>
  <si>
    <t>J02AC03</t>
  </si>
  <si>
    <t>voriconazol praš 1*200 mg</t>
  </si>
  <si>
    <t>aciklovir amp. 5*250 mg</t>
  </si>
  <si>
    <t>J05AB06</t>
  </si>
  <si>
    <t>ganciklovir inf. 1*500 mg</t>
  </si>
  <si>
    <t>J05AB14</t>
  </si>
  <si>
    <t>valganciklovir tabl 60*450 mg</t>
  </si>
  <si>
    <t>J05AF07</t>
  </si>
  <si>
    <t>tenofovir dizoproksil fumarat fil.t 30*245 mg</t>
  </si>
  <si>
    <t>J05AF08</t>
  </si>
  <si>
    <t>adefovir dipivoxil tbl 30*10 mg</t>
  </si>
  <si>
    <t>L01AA01</t>
  </si>
  <si>
    <t>ciklofosfamid boč 1*1 g</t>
  </si>
  <si>
    <t>L01AX04</t>
  </si>
  <si>
    <t>dakarbazin amp. 10*200 mg</t>
  </si>
  <si>
    <t>dakarbazin amp. 10*100 mg</t>
  </si>
  <si>
    <t>L01BC02</t>
  </si>
  <si>
    <t>fluorouracil amp. 1*250 mg/5ml</t>
  </si>
  <si>
    <t>L01CA02</t>
  </si>
  <si>
    <t>vinkristin amp. 5*1 mg</t>
  </si>
  <si>
    <t>L01CB01</t>
  </si>
  <si>
    <t>L01CD01</t>
  </si>
  <si>
    <t>L01CD02</t>
  </si>
  <si>
    <t>docetaksel boč. 1*80 mg/2ml</t>
  </si>
  <si>
    <t>L01DC01</t>
  </si>
  <si>
    <t>bleomicin amp. 1*15 mg</t>
  </si>
  <si>
    <t>L01XA02</t>
  </si>
  <si>
    <t>karboplatin inf. 1*150 mg/15ml</t>
  </si>
  <si>
    <t>L01XA03</t>
  </si>
  <si>
    <t>oksaliplatin inj 1*100 mg</t>
  </si>
  <si>
    <t>alprostadil inj 1+0,5 mg/ml -Prostaglandin E 1</t>
  </si>
  <si>
    <t>tocilizumab inf  200 mg</t>
  </si>
  <si>
    <t>L01XC02</t>
  </si>
  <si>
    <t>rituksimab lio b 2*100 mg</t>
  </si>
  <si>
    <t>rituksimab lio b 1*500 mg</t>
  </si>
  <si>
    <t>L01XC03</t>
  </si>
  <si>
    <t>L01XC06</t>
  </si>
  <si>
    <t>cetuximab inj 1*5 mg</t>
  </si>
  <si>
    <t>L01XC07</t>
  </si>
  <si>
    <t>bevacizumab inf 1*400mg/16ml</t>
  </si>
  <si>
    <t>L01XE02</t>
  </si>
  <si>
    <t>gefitinib tabl 30*250 mg</t>
  </si>
  <si>
    <t>L01XE06</t>
  </si>
  <si>
    <t>dasatinib tabl 60*50 mg</t>
  </si>
  <si>
    <t>L01XE07</t>
  </si>
  <si>
    <t>lapatinib tbl 70*250 mg</t>
  </si>
  <si>
    <t>L01XE08</t>
  </si>
  <si>
    <t>nilotinib tbl 112*200 mg</t>
  </si>
  <si>
    <t>L01XE10</t>
  </si>
  <si>
    <t>everolimus tbl. 30*10 mg</t>
  </si>
  <si>
    <t>L02AE03</t>
  </si>
  <si>
    <t>goserelin depo 1*10.8 mg</t>
  </si>
  <si>
    <t>goserelin depo 1*3.6 mg</t>
  </si>
  <si>
    <t>L02AE04</t>
  </si>
  <si>
    <t>triptorelin amp. 1*11.25 mg</t>
  </si>
  <si>
    <t>triptorelin amp. 1*3.75 mg</t>
  </si>
  <si>
    <t>L02BG06</t>
  </si>
  <si>
    <t>eksemestan tabl 30*25 mg</t>
  </si>
  <si>
    <t>L03AA02</t>
  </si>
  <si>
    <t>L03AB04</t>
  </si>
  <si>
    <t>L03AB07</t>
  </si>
  <si>
    <t>interferon beta 1 a - humani rekombinantni rastv 4*30 mcg</t>
  </si>
  <si>
    <t>interferon beta 1 a briz 12*44 mcg</t>
  </si>
  <si>
    <t>L03AB08</t>
  </si>
  <si>
    <t>interferon beta 1b amp. 15*9600000 i.j.</t>
  </si>
  <si>
    <t>L03AB11</t>
  </si>
  <si>
    <t>peginterferon alfa 2a inj. 1*180 mcg</t>
  </si>
  <si>
    <t>peginterferon alfa 2a inj. 1*135 mcg</t>
  </si>
  <si>
    <t>L04AA01</t>
  </si>
  <si>
    <t>ciklosporin A kapi 50*100 mg</t>
  </si>
  <si>
    <t>ciklosporin A kaps. 50*50 mg</t>
  </si>
  <si>
    <t>ciklosporin A kaps. 50*100 mg</t>
  </si>
  <si>
    <t>L04AA04</t>
  </si>
  <si>
    <t>imunoglobulin timocitni ( konjski ili kunića) amp. 1*25 mg</t>
  </si>
  <si>
    <t>L04AA05</t>
  </si>
  <si>
    <t>L04AA10</t>
  </si>
  <si>
    <t>sirolimus tabl 30*1 mg</t>
  </si>
  <si>
    <t>L04AA11</t>
  </si>
  <si>
    <t>etanercept amp 4*25 mg</t>
  </si>
  <si>
    <t>etanercept amp 4*50 mg</t>
  </si>
  <si>
    <t>tiamin amp. 50*100mg/ml</t>
  </si>
  <si>
    <t>askorbinska kis.amp  50x500mg/5ml</t>
  </si>
  <si>
    <t>piridoksin amp 50x50mg/2ml</t>
  </si>
  <si>
    <t>A12AA02</t>
  </si>
  <si>
    <t>heparin amp. 5*5000 i.j./1ml</t>
  </si>
  <si>
    <t>heparin amp. 10*25000 i.j./5ml</t>
  </si>
  <si>
    <t>heparin amp 5x5000ij/0,25 ml</t>
  </si>
  <si>
    <t>enoksaparin amp. 10*8000 ij</t>
  </si>
  <si>
    <t>enoksaparin amp. 10*6000 ij</t>
  </si>
  <si>
    <t>tirofiban konc.za inf 1*0,25mg/ml</t>
  </si>
  <si>
    <t>fitomenadion amp. 5*2 mg/0,2ml</t>
  </si>
  <si>
    <t>fitomenadion amp. 5*10 mg/ml</t>
  </si>
  <si>
    <t>manitol;sorbitol 5L- Ispirol</t>
  </si>
  <si>
    <t>B05XA01</t>
  </si>
  <si>
    <t>kalijum hlorid 7,4% inf , 20*(1,491g/20ml)</t>
  </si>
  <si>
    <t>B05BA02</t>
  </si>
  <si>
    <t>sojino ulje, fosfolipidi, glicerol, inf 500 ml</t>
  </si>
  <si>
    <t>solifenacin sukcinat tabl. 30*5 mg</t>
  </si>
  <si>
    <t>lidokain 2% amp. 50*40mg/2ml</t>
  </si>
  <si>
    <t>lidokain 1% amp. 10*35mg/ml</t>
  </si>
  <si>
    <t>oksitocin amp. 10*5 i.j.</t>
  </si>
  <si>
    <t>amikacin amp 10x500mg/2ml</t>
  </si>
  <si>
    <t>J02AX04</t>
  </si>
  <si>
    <t xml:space="preserve">kaspofungin prašak za infuziju 1*50mg </t>
  </si>
  <si>
    <t xml:space="preserve">kaspofungin prašak za infuziju 1*70mg </t>
  </si>
  <si>
    <t>hidrokortizon amp 1*100mg</t>
  </si>
  <si>
    <t>J01CE01</t>
  </si>
  <si>
    <t xml:space="preserve">benzil penicilin amp  50x1Mij            </t>
  </si>
  <si>
    <t>amoks.+klav.kis amp 5*(1000+200)mg</t>
  </si>
  <si>
    <t>cefuroksim inj. 5 x 750 mg</t>
  </si>
  <si>
    <t>L01BC01</t>
  </si>
  <si>
    <t>L01BC05</t>
  </si>
  <si>
    <t>gemcitabin, inf 1 x 200mg</t>
  </si>
  <si>
    <t>gemcitabin, inf 1 x 1g</t>
  </si>
  <si>
    <t>L01CA01</t>
  </si>
  <si>
    <t>vinblastin amp 1x1mg/ml, 10ml</t>
  </si>
  <si>
    <t>L01DB01</t>
  </si>
  <si>
    <t xml:space="preserve">doksorubicin lio boč 1x50mg/25ml </t>
  </si>
  <si>
    <t>L01XX19</t>
  </si>
  <si>
    <t>irinotecan inj 1*40mg</t>
  </si>
  <si>
    <t>irinotecan inj 1*100mg</t>
  </si>
  <si>
    <t xml:space="preserve">pemetreksed praš. za inf. 1*500mg </t>
  </si>
  <si>
    <t>fludarabin fosfat boč 5 x 50mg</t>
  </si>
  <si>
    <t>transtuzumab inf. 1*440 mg</t>
  </si>
  <si>
    <t>bevacizumab inf 1*100mg/4ml</t>
  </si>
  <si>
    <t>tocilizumab konc 1*20 mg (400mg/20ml)</t>
  </si>
  <si>
    <t>tocilizumab inf 1*20 mg (80mg/4ml)</t>
  </si>
  <si>
    <t>N05CD08</t>
  </si>
  <si>
    <t>midazolam amp 10*5mg/5ml</t>
  </si>
  <si>
    <t>N01AH01</t>
  </si>
  <si>
    <t>fentanil amp 10*0,5mg/10ml</t>
  </si>
  <si>
    <t>fentanil inj 10*0,1mg/2 ml</t>
  </si>
  <si>
    <t>V03AB14</t>
  </si>
  <si>
    <t>protamin sulfat inj 5*50mg/5ml</t>
  </si>
  <si>
    <t>bupivikain (0,5%) amp spinal 5 x 4ml ( 5 mg / ml )</t>
  </si>
  <si>
    <t>bupivikain (0,5%) amp 5 x 20ml ( 5 mg / ml )</t>
  </si>
  <si>
    <t>lidokain gel 2%, 30g</t>
  </si>
  <si>
    <t>lidokain sprej 100mg/ml, 50ml</t>
  </si>
  <si>
    <t xml:space="preserve">lidokain, adrenalin amp. 50*40mg+25mcg </t>
  </si>
  <si>
    <t>bupivikain+glukoza (0,5%) amp sp. 5x(5mg+80mg)/ml,4ml</t>
  </si>
  <si>
    <t>kvetiapin tabl. 60*100 mg</t>
  </si>
  <si>
    <t>joheksol boč. 10*350mg joda/ml , 100ml</t>
  </si>
  <si>
    <t>joheksol boč. 10*350mg joda/ml , 50ml</t>
  </si>
  <si>
    <t>jopromid boč. 8*370mg joda/ml, 500ml</t>
  </si>
  <si>
    <t>jopromid boč. 10*300mg joda/ml, 100ml</t>
  </si>
  <si>
    <t>jopromid boč 10*300mg joda/ml, 50ml</t>
  </si>
  <si>
    <t>joversol inf 10*300 mg/ml, 50ml</t>
  </si>
  <si>
    <t>joversol inf 10*300 mg/ml, 100 ml</t>
  </si>
  <si>
    <t>Ukupno</t>
  </si>
  <si>
    <t>G03CA03</t>
  </si>
  <si>
    <t>takrolimus kaps kaps.tvrda sa produženim oslobađanjem30*0,5mg</t>
  </si>
  <si>
    <t>takrolimus kaps.kaps.tvrda sa produženim oslobađanjem 60*1 mg</t>
  </si>
  <si>
    <t>sulfasalazin tabl 100*500 mg</t>
  </si>
  <si>
    <t>kalijum hlorid tabl (prašak) 30*1 g</t>
  </si>
  <si>
    <t>natrijum fluorid tabl 400*0,25mg</t>
  </si>
  <si>
    <t>ritonavir kaps. 30*100mg</t>
  </si>
  <si>
    <t>C01CE02</t>
  </si>
  <si>
    <t>milirinon inj 1*10mg/ml</t>
  </si>
  <si>
    <t>C01EA01</t>
  </si>
  <si>
    <t>alprostadil inj 1*0,5mg/ml</t>
  </si>
  <si>
    <t>amfotericin B praš za inj 10*50mg</t>
  </si>
  <si>
    <t>bendamustin inj 5*2,5mg</t>
  </si>
  <si>
    <t>bortezomib inj 1*3,5mg</t>
  </si>
  <si>
    <t>vismodegib kaps 28*150mg</t>
  </si>
  <si>
    <t>fulvestrant inj 2*250mg</t>
  </si>
  <si>
    <t>abirateron acetat tabl 120*250mg</t>
  </si>
  <si>
    <t>peginterferon alfa 2b praš za inf 1*100mcg</t>
  </si>
  <si>
    <t>humani albumin inf. 20%, 50ml</t>
  </si>
  <si>
    <t>N01AX10</t>
  </si>
  <si>
    <t>N01BB01</t>
  </si>
  <si>
    <t>N01BB02</t>
  </si>
  <si>
    <t>N01BB52</t>
  </si>
  <si>
    <t>N02AA01</t>
  </si>
  <si>
    <t>N02AX02</t>
  </si>
  <si>
    <t>N02BB02</t>
  </si>
  <si>
    <t>haloperidol amp. 10*5 mg</t>
  </si>
  <si>
    <t>N05AH04</t>
  </si>
  <si>
    <t>kvetiapin tabl. 60*200 mg</t>
  </si>
  <si>
    <t>kvetiapin tabl. 60*300 mg</t>
  </si>
  <si>
    <t>kvetiapin tabl. 60*25 mg</t>
  </si>
  <si>
    <t>risperidon inj 1*37.5 mg</t>
  </si>
  <si>
    <t>risperidon inj 1*25 mg</t>
  </si>
  <si>
    <t>risperidon inj 1*50 mg</t>
  </si>
  <si>
    <t>N06BC01</t>
  </si>
  <si>
    <t>kofein citrat inj 10*20 mg</t>
  </si>
  <si>
    <t>N07AA01</t>
  </si>
  <si>
    <t>R05CB13</t>
  </si>
  <si>
    <t>R06AC03</t>
  </si>
  <si>
    <t>R07AA02</t>
  </si>
  <si>
    <t>V03AB25</t>
  </si>
  <si>
    <t>V03AB35</t>
  </si>
  <si>
    <t>V03AC03</t>
  </si>
  <si>
    <t>deferasiroks tbl 28*500 mg</t>
  </si>
  <si>
    <t>digoksin inj 6*0.25mg</t>
  </si>
  <si>
    <t>natrijum bikarbonat inf 8.4 %, 100ml</t>
  </si>
  <si>
    <t>N01AH02</t>
  </si>
  <si>
    <t>alfentanil inj 5*5mg/10ml</t>
  </si>
  <si>
    <t>N01AX07</t>
  </si>
  <si>
    <t>etomidat inj 10*20mg/10ml</t>
  </si>
  <si>
    <t>J01FA10</t>
  </si>
  <si>
    <t>J01FF01</t>
  </si>
  <si>
    <t>J01MA01</t>
  </si>
  <si>
    <t>J01MA02</t>
  </si>
  <si>
    <t>ciprofloksacin tabl. 10*250 mg</t>
  </si>
  <si>
    <t>ciprofloksacin tabl. 10*500 mg</t>
  </si>
  <si>
    <t>J01MB04</t>
  </si>
  <si>
    <t>J01XD01</t>
  </si>
  <si>
    <t>J02AC01</t>
  </si>
  <si>
    <t>J04AB02</t>
  </si>
  <si>
    <t>J04AK01</t>
  </si>
  <si>
    <t>pirazinamid tabl. 100*500 mg</t>
  </si>
  <si>
    <t>J05AB01</t>
  </si>
  <si>
    <t>J05AB04</t>
  </si>
  <si>
    <t>J05AE01</t>
  </si>
  <si>
    <t>J05AF05</t>
  </si>
  <si>
    <t>J05AF06</t>
  </si>
  <si>
    <t>J05AG03</t>
  </si>
  <si>
    <t>J05AR01</t>
  </si>
  <si>
    <t>J05AR03</t>
  </si>
  <si>
    <t>J05AX08</t>
  </si>
  <si>
    <t>L01AA02</t>
  </si>
  <si>
    <t>L01AA03</t>
  </si>
  <si>
    <t>L01AX03</t>
  </si>
  <si>
    <t>temozolamid kaps 5*250 mg</t>
  </si>
  <si>
    <t>temozolamid kaps 5*100 mg</t>
  </si>
  <si>
    <t>L01BA01</t>
  </si>
  <si>
    <t>metotreksat tabl. 50*2.5 mg</t>
  </si>
  <si>
    <t>L01BB02</t>
  </si>
  <si>
    <t>L01BB03</t>
  </si>
  <si>
    <t>Negativna lista</t>
  </si>
  <si>
    <t>B Lista</t>
  </si>
  <si>
    <t>ciklosporin konc. za inf  10*250 mg/ml</t>
  </si>
  <si>
    <t>ORALNI OBLICI ZA APOTEKE JZU</t>
  </si>
  <si>
    <t>kolicine JZU</t>
  </si>
  <si>
    <t>A</t>
  </si>
  <si>
    <t xml:space="preserve">LIJEKOVI SA DJELOVANJEM NA ALIMENTARNI TRAKT I METABOLIZAM </t>
  </si>
  <si>
    <t>A01</t>
  </si>
  <si>
    <t xml:space="preserve"> STOMATOLOŠKI LIJEKOVI, LIJEKOVI ZA LIJEČENJE BOLESTI USNE ŠUPLJINE </t>
  </si>
  <si>
    <t xml:space="preserve">DJELOVANJEM NA PERISTALTIKU </t>
  </si>
  <si>
    <t>A02</t>
  </si>
  <si>
    <t>A03</t>
  </si>
  <si>
    <t xml:space="preserve">LIJEKOVI SA DJELOVANJEM NA BOLESTI ŽUČNIH PUTEVA I JETRE </t>
  </si>
  <si>
    <t>A05</t>
  </si>
  <si>
    <t xml:space="preserve">LAKSATIVI </t>
  </si>
  <si>
    <t>A06</t>
  </si>
  <si>
    <t>A07</t>
  </si>
  <si>
    <t xml:space="preserve">ANTIDIJAROICI I LIJEKOVI SA ANTIINFLAMATORNIM I ANTIINFEKTIVNIM DJELOVANJEM </t>
  </si>
  <si>
    <t>Ukupno iznos</t>
  </si>
  <si>
    <t>A09</t>
  </si>
  <si>
    <t xml:space="preserve">LIJEKOVI ZA OLAKŠAVANJE PROBAVE (ENZIMI) </t>
  </si>
  <si>
    <t>A10</t>
  </si>
  <si>
    <t xml:space="preserve">LIJEKOVI KOJI SE UPOTREBLJAVAJU U DIJABETESU (ANTIDIJABETICI) </t>
  </si>
  <si>
    <t>A11</t>
  </si>
  <si>
    <t xml:space="preserve">VITAMINI </t>
  </si>
  <si>
    <t>A12</t>
  </si>
  <si>
    <t xml:space="preserve">MINERALI </t>
  </si>
  <si>
    <t xml:space="preserve">B LIJEKOVI ZA LIJEČENJE BOLESTI KRVI I KRVOTVORNIH ORGANA </t>
  </si>
  <si>
    <t>B01</t>
  </si>
  <si>
    <t xml:space="preserve">ANTITROMBOTIČKA SREDSTVA (ANTIKOAGULANSI) </t>
  </si>
  <si>
    <t>B03</t>
  </si>
  <si>
    <t xml:space="preserve">ANTIANEMICI </t>
  </si>
  <si>
    <t xml:space="preserve">C LIJEKOVI KOJI DJELUJU NA KARDIOVASKULARNI SISTEM </t>
  </si>
  <si>
    <t>C01</t>
  </si>
  <si>
    <t xml:space="preserve">TERAPIJA BOLESTI SRCA </t>
  </si>
  <si>
    <t xml:space="preserve"> LIJEKOVI ZA LIJEČENJE POREMEĆAJA ACIDITETA, ULKUSNE BOLESTI I SA</t>
  </si>
  <si>
    <t xml:space="preserve">LIJEKOVI KOJI REGULIŠU FUNKCIONALNE GASTROINTESTINALNE POREMEĆAJE </t>
  </si>
  <si>
    <t xml:space="preserve"> ANTIEMETICI I LIJEKOVI ZA SUZBIJANJE NAUZEJE </t>
  </si>
  <si>
    <t>A04</t>
  </si>
  <si>
    <t>A01AB12</t>
  </si>
  <si>
    <t>heksetidin sol 1mg/ml, 200ml</t>
  </si>
  <si>
    <t>ranitidin inj 5*50mg/2ml</t>
  </si>
  <si>
    <t>pantoprazol praš. za inf. 1*40 mg</t>
  </si>
  <si>
    <t>A02BC05</t>
  </si>
  <si>
    <t>esomeprazol inj 10*40 mg</t>
  </si>
  <si>
    <t>A03BA01</t>
  </si>
  <si>
    <t>atropin amp. 5*1 mg/ml</t>
  </si>
  <si>
    <t>A03BB01</t>
  </si>
  <si>
    <t>hioscin butilbromid inj 6*20 mg/ml</t>
  </si>
  <si>
    <t>metoklopramid amp. 10*10 mg/2ml</t>
  </si>
  <si>
    <t>granisetron amp. 5*1 mg/ml</t>
  </si>
  <si>
    <t>A04AA05</t>
  </si>
  <si>
    <t>palanosetron hlorid ras. za inj.1x250mcg/5ml</t>
  </si>
  <si>
    <t>L-ornitin L-aspartat inf 10*5g/10ml</t>
  </si>
  <si>
    <t>sulfadiazin srebro krem 1%</t>
  </si>
  <si>
    <t>paracetamol supoz 5*200 mg</t>
  </si>
  <si>
    <t>hipromeloza kapi za oči 0.5%, 10ml</t>
  </si>
  <si>
    <t>Partija</t>
  </si>
  <si>
    <t xml:space="preserve">AMPULIRANI LJEKOVI ZA JZU </t>
  </si>
  <si>
    <t>L01BB05</t>
  </si>
  <si>
    <t>fludarabin tabl 20*10 mg</t>
  </si>
  <si>
    <t>L01BC06</t>
  </si>
  <si>
    <t>L01XE04</t>
  </si>
  <si>
    <t>sunitinib kaps 28*50 mg</t>
  </si>
  <si>
    <t>sunitinib kaps 28*12.5 mg</t>
  </si>
  <si>
    <t>L01XX05</t>
  </si>
  <si>
    <t>hidroksikarbamid kaps. 100*500 mg</t>
  </si>
  <si>
    <t>L01XX11</t>
  </si>
  <si>
    <t>L02BB03</t>
  </si>
  <si>
    <t>Ukupno za A grupu</t>
  </si>
  <si>
    <t>itrokonazol kaps. 28x100mg</t>
  </si>
  <si>
    <t>Ukupno za B grupu</t>
  </si>
  <si>
    <t>Ukupno za V grupu</t>
  </si>
  <si>
    <t>Ukupno za S grupu</t>
  </si>
  <si>
    <t>Ukupno za R grupu</t>
  </si>
  <si>
    <t>Ukupno za P grupu</t>
  </si>
  <si>
    <t>Ukupno za N grupu</t>
  </si>
  <si>
    <t>Ukupno za M grupu</t>
  </si>
  <si>
    <t>Ukupno za L grupu</t>
  </si>
  <si>
    <t>Ukupno za J grupu</t>
  </si>
  <si>
    <t>Ukupno za H grupu</t>
  </si>
  <si>
    <t>Ukupno za G grupu</t>
  </si>
  <si>
    <t>Ukupno za D grupu</t>
  </si>
  <si>
    <t>Ukupno za C grupu</t>
  </si>
  <si>
    <t>buprenorfin sublingvalna tabl.7x8mg</t>
  </si>
  <si>
    <t>ciklesonid ras. za inhalciju 120 doza po 80mcg/10ml</t>
  </si>
  <si>
    <t>Grupa B</t>
  </si>
  <si>
    <t>Grupa C</t>
  </si>
  <si>
    <t>Grupa D</t>
  </si>
  <si>
    <t>Grupa G</t>
  </si>
  <si>
    <t>Grupa H</t>
  </si>
  <si>
    <t>Grupa J</t>
  </si>
  <si>
    <t>Grupa L</t>
  </si>
  <si>
    <t>Grupa M</t>
  </si>
  <si>
    <t>Grupa N</t>
  </si>
  <si>
    <t>Grupa P</t>
  </si>
  <si>
    <t>Grupa R</t>
  </si>
  <si>
    <t>Grupa S</t>
  </si>
  <si>
    <t>Grupa V</t>
  </si>
  <si>
    <t>filgrastim inj 1*48000000 i.j, biološki sličan lijek</t>
  </si>
  <si>
    <t>alteplaza boč 1*50 mg</t>
  </si>
  <si>
    <t>J05AE12</t>
  </si>
  <si>
    <t>mitoksantron boč. 1*20 mg</t>
  </si>
  <si>
    <t>L02BA01</t>
  </si>
  <si>
    <t>L04AA12</t>
  </si>
  <si>
    <t>infliximab konc. 1*100 mg</t>
  </si>
  <si>
    <t>V03AE02</t>
  </si>
  <si>
    <t>V03AF03</t>
  </si>
  <si>
    <t>C01EB19</t>
  </si>
  <si>
    <t>ikatibant amp 1*30 mg</t>
  </si>
  <si>
    <t>L01BA04</t>
  </si>
  <si>
    <t>L01XE05</t>
  </si>
  <si>
    <t>sorafenib tabl 112*200 mg</t>
  </si>
  <si>
    <t>L02BA03</t>
  </si>
  <si>
    <t>L02BX03</t>
  </si>
  <si>
    <t>L03AB10</t>
  </si>
  <si>
    <t>famotidin tabl. 30*40 mg</t>
  </si>
  <si>
    <t>B05CX10</t>
  </si>
  <si>
    <t>C09BA09</t>
  </si>
  <si>
    <t>metilprednizolon amp. 10*40 mg</t>
  </si>
  <si>
    <t>B01AC17</t>
  </si>
  <si>
    <t>C01CA01</t>
  </si>
  <si>
    <t>propafenon tabl. 50*300 mg</t>
  </si>
  <si>
    <t>58</t>
  </si>
  <si>
    <t>propafenon tabl. 50*150 mg</t>
  </si>
  <si>
    <t>59</t>
  </si>
  <si>
    <t>C01DA02</t>
  </si>
  <si>
    <t>60</t>
  </si>
  <si>
    <t>61</t>
  </si>
  <si>
    <t>C01DA14</t>
  </si>
  <si>
    <t>62</t>
  </si>
  <si>
    <t>izosorbid mononitrat tabl. 30*20 mg</t>
  </si>
  <si>
    <t>63</t>
  </si>
  <si>
    <t>C02AB01</t>
  </si>
  <si>
    <t>metildopa tabl. 20*250 mg</t>
  </si>
  <si>
    <t>64</t>
  </si>
  <si>
    <t>C02CA04</t>
  </si>
  <si>
    <t>65</t>
  </si>
  <si>
    <t>doksazosin tbl 30*2 mg</t>
  </si>
  <si>
    <t>C03BA11</t>
  </si>
  <si>
    <t>C03CA01</t>
  </si>
  <si>
    <t>furosemid tabl. 20*40 mg</t>
  </si>
  <si>
    <t>C03DA01</t>
  </si>
  <si>
    <t>spironolakton tbl 50*25 mg</t>
  </si>
  <si>
    <t>L01XX32</t>
  </si>
  <si>
    <t>L01XX43</t>
  </si>
  <si>
    <t>A01AA01</t>
  </si>
  <si>
    <t>kalcitriol kaps. 30*0.5 mcg</t>
  </si>
  <si>
    <t>C03AA03</t>
  </si>
  <si>
    <t>hidrohlorotiazid tabl 20*25mg</t>
  </si>
  <si>
    <t>C03EA12</t>
  </si>
  <si>
    <t>levotiroksin natrijum tabl 50*0.125 mcg</t>
  </si>
  <si>
    <t>klaritromicin sirup 250mg/5ml</t>
  </si>
  <si>
    <t>J04AK02</t>
  </si>
  <si>
    <t>Količina</t>
  </si>
  <si>
    <t>A11DA01</t>
  </si>
  <si>
    <t>A11GA01</t>
  </si>
  <si>
    <t>A12CC02</t>
  </si>
  <si>
    <t>A16AB02</t>
  </si>
  <si>
    <t>imigluceraza amp 1*400 ij</t>
  </si>
  <si>
    <t>B01AB01</t>
  </si>
  <si>
    <t>B01AB04</t>
  </si>
  <si>
    <t>dalteparin-natrijum špric 10*2500 i.j.</t>
  </si>
  <si>
    <t>mikonazol oralni gel 2%, 40g (Daktanol oralni gel)</t>
  </si>
  <si>
    <t>ranitidin tabl. 20*150 mg (Ranitidin tabl. I Ulcodin tabl.)</t>
  </si>
  <si>
    <t>omeprazol kaps 14*20 mg (Omeprol kaps.)</t>
  </si>
  <si>
    <t>pantoprazol tabl 14*20 mg (Controloc )</t>
  </si>
  <si>
    <t>pantoprazol tabl. 14*40 mg (Controloc)</t>
  </si>
  <si>
    <t>metoklopramid tabl 30*10mg (Klometol tbl.)</t>
  </si>
  <si>
    <t>metoklopramid sirup 5mg/5ml, 100ml (Klometol sir)</t>
  </si>
  <si>
    <t>granisetron tabl. 5*2 mg (Kytril tabl.)</t>
  </si>
  <si>
    <t>urzodezoksiholna kiselina kaps. 50*250 mg(Ursofalk )</t>
  </si>
  <si>
    <t>L-ornitin, L-aspartat granule 30*3 g(Hepa-merz gran.)</t>
  </si>
  <si>
    <t>laktuloza sirup 67%, 500ml()Portalak sir)</t>
  </si>
  <si>
    <t>loperamid tabl,kapsule 20*2 mg (Lopedium tabl.)</t>
  </si>
  <si>
    <t>budesonid caps tvrda gastrorezistentna 100*3mg(Budosan)</t>
  </si>
  <si>
    <t>mesalazin supoz 10*500 mg (Salofalk supp)</t>
  </si>
  <si>
    <t>bacilus subtilis IP 5832 kaps. 16*35 mg (Flonivin BS)</t>
  </si>
  <si>
    <t>enzimi pankreasa (visokodozirani) kaps 100*10000+8000+600 ij(Kreon )</t>
  </si>
  <si>
    <t>metformin kaps. 30*500 mg (Siofor kaps.)</t>
  </si>
  <si>
    <t>gliklazid tabl. 30*80 mg (Diprian tabl.)</t>
  </si>
  <si>
    <t>gliklazid tabl. sa modif. osl. 30*60 mg(Diaprel MR TABL.)</t>
  </si>
  <si>
    <t>glimepirid tabl 30*3 mg (Amaryl tabl.)</t>
  </si>
  <si>
    <t>glimepirid tabl. 30*2 mg (Amaryl tabl.)</t>
  </si>
  <si>
    <t>sitagliptin  film tabl.28x100mg (Januvia film tabl.)</t>
  </si>
  <si>
    <t>vildagliptin tabl.28x50mg (Galvus tabl.)</t>
  </si>
  <si>
    <t>saksagliptin film tabl. 28x5mg(Onglyza film tabl.)</t>
  </si>
  <si>
    <t>alfakalcidol kaps 50*0.25 mcg(Alpha D3)</t>
  </si>
  <si>
    <t>L04AB04</t>
  </si>
  <si>
    <t>adalimumab inj 2*40/0.8 mg/ml</t>
  </si>
  <si>
    <t>L04AC07</t>
  </si>
  <si>
    <t>diklofenak amp. 5*75 mg</t>
  </si>
  <si>
    <t>M01AB15</t>
  </si>
  <si>
    <t>ketorolak amp. 5*30 mg</t>
  </si>
  <si>
    <t>M03AB01</t>
  </si>
  <si>
    <t>suksametonijum amp. 100*100 mg</t>
  </si>
  <si>
    <t>M03AC09</t>
  </si>
  <si>
    <t>rokuronijum amp 10*50 mg</t>
  </si>
  <si>
    <t>M03AC11</t>
  </si>
  <si>
    <t>cisatrakurijum amp. 5*10 mg</t>
  </si>
  <si>
    <t>M03AX01</t>
  </si>
  <si>
    <t>klostridium botulinum tip A toksin praš. 2*500 i.j.</t>
  </si>
  <si>
    <t>M05BA08</t>
  </si>
  <si>
    <t>N01AB08</t>
  </si>
  <si>
    <t>sevofluran sol. 1*250 ml</t>
  </si>
  <si>
    <t>N01AH06</t>
  </si>
  <si>
    <t>sevelamer tabl 180*800 mg (Renagel tabl.)</t>
  </si>
  <si>
    <t>C09BA02</t>
  </si>
  <si>
    <t>C09BA03</t>
  </si>
  <si>
    <t>C09BA05</t>
  </si>
  <si>
    <t>C09BA06</t>
  </si>
  <si>
    <t>C09CA01</t>
  </si>
  <si>
    <t>losartan tabl 28*50 mg</t>
  </si>
  <si>
    <t>C09DA01</t>
  </si>
  <si>
    <t>C10AA01</t>
  </si>
  <si>
    <t>simvastatin tabl 30*10 mg</t>
  </si>
  <si>
    <t>C10AB08</t>
  </si>
  <si>
    <t>D01AA01</t>
  </si>
  <si>
    <t>D01AC01</t>
  </si>
  <si>
    <t>etambutol tabl 100*400mg</t>
  </si>
  <si>
    <t>M01CC01</t>
  </si>
  <si>
    <t>tramadol tabl 20*200mg</t>
  </si>
  <si>
    <t>N07AA02</t>
  </si>
  <si>
    <t>P01BA01</t>
  </si>
  <si>
    <t>hlorohin tabl.30x250mg</t>
  </si>
  <si>
    <t>P03AX01</t>
  </si>
  <si>
    <t>S01AA30</t>
  </si>
  <si>
    <t>bacitracin neomicin mast za oči, 5g</t>
  </si>
  <si>
    <t>S01FA01</t>
  </si>
  <si>
    <t>S01FA06</t>
  </si>
  <si>
    <t>J04AB01</t>
  </si>
  <si>
    <t>J05AE03</t>
  </si>
  <si>
    <t>J05AF01</t>
  </si>
  <si>
    <t>nistatin draž. 10*500.000 i.j.</t>
  </si>
  <si>
    <t>nistatin kapi 24*100.000 i.j./ml</t>
  </si>
  <si>
    <t>natrijum fluorid tabl 250*1mg</t>
  </si>
  <si>
    <t>mesalazin mikroklizme 7*4 g</t>
  </si>
  <si>
    <t>mesalazin granule 50*1000 mg</t>
  </si>
  <si>
    <t>enzimi pankreasa (visokodozirani) kaps 100*25000+18000+1000 ij</t>
  </si>
  <si>
    <t xml:space="preserve">gvožđe III hidroksid sirup 50mg/5ml, </t>
  </si>
  <si>
    <t>gliceriltrinitrat sprej 12,2ml/200doza (0.4 mg/dozi)</t>
  </si>
  <si>
    <t>nistatin mast 1*100000i.j./g, 20g</t>
  </si>
  <si>
    <t>nistatin mast 1*100000i.j./g, 5g</t>
  </si>
  <si>
    <t>fluocinolon krem 0.025%, 15g</t>
  </si>
  <si>
    <t>fluocinolon mast 0.025%, 15g</t>
  </si>
  <si>
    <t>metilergometrin kapi 0.25mg/ml, 10ml</t>
  </si>
  <si>
    <t>progesteron kapsula meka 14*200 mg</t>
  </si>
  <si>
    <t>dezmopresin nazalni sprej 0.1mg/ml</t>
  </si>
  <si>
    <t>benzatin fenoksimetilpenicilin tabl 30*1000000 IU</t>
  </si>
  <si>
    <t>amoksicilin, klavulanska kisjelina sirup (250+62,5)mg/5ml, 100ml</t>
  </si>
  <si>
    <t>amoksicilin, klavulanska kisjelina tabl. 20*(500+125)mg</t>
  </si>
  <si>
    <t>cefaleksin sirup 250mg/ml, 100ml</t>
  </si>
  <si>
    <t>eritromicin sirup 250mg/5ml, 100ml</t>
  </si>
  <si>
    <t>azitromicin tabl./kaps. 6*250 mg</t>
  </si>
  <si>
    <t>fentanil transdermalni flaster 5*100 mcg/h</t>
  </si>
  <si>
    <t>fentanil transdermalni flaster 5*25 mcg/h</t>
  </si>
  <si>
    <t>pramipeksol tabl 30*0.25 mg</t>
  </si>
  <si>
    <t>pramipeksol tabl sa produž.oslobađanjem 10*0.375 mg</t>
  </si>
  <si>
    <t>pramipeksol tabl sa produž.oslobađanjem 30*1.5 mg</t>
  </si>
  <si>
    <t>pramipeksol tabl sa produž.oslobađanjem 30*3 mg</t>
  </si>
  <si>
    <t>salbutamol sol. 5mg/ml, 10ml</t>
  </si>
  <si>
    <t>fenoterol, ipratorijum rastvor 0,5+0,25mg/ml</t>
  </si>
  <si>
    <t>flutikazon propionat+salmeterol praš.za inh. 60*(500+50)mcg</t>
  </si>
  <si>
    <t>flutikazon propionat+salmeterol praš.za inh. 60*(100+50)mcg</t>
  </si>
  <si>
    <t>budesonid + formoterol praš.za inhalaciju 60*(80+4,5)µg/dozi</t>
  </si>
  <si>
    <t>budesonid + formoterol praš.za inhalaciju 60*(160+4,5)µg/dozi</t>
  </si>
  <si>
    <t>budesonid susp.za inhalaciju 20*2ml (0,5mg/ml)</t>
  </si>
  <si>
    <t>flutikazon aerosol 60*125 mcg/dozi</t>
  </si>
  <si>
    <t>flutikazon aeros 60*250 mcg/dozi</t>
  </si>
  <si>
    <t>montelukast granule 28*4 mg</t>
  </si>
  <si>
    <t>hloramfenikol mast za oči 1%, 5g</t>
  </si>
  <si>
    <t>atropin sulfat 0,5% kapi za oči , 10ml</t>
  </si>
  <si>
    <t>atropin sulfat 1% kapi za oči, 10ml</t>
  </si>
  <si>
    <t>tropikamid kapi za oči, 1%</t>
  </si>
  <si>
    <t>S01AD03</t>
  </si>
  <si>
    <t>aciklovir mast za oči 3%, 4,5g</t>
  </si>
  <si>
    <t>Pozicija</t>
  </si>
  <si>
    <t>ATC</t>
  </si>
  <si>
    <t>INN - Generički naziv lijeka, oblik i pakovanje</t>
  </si>
  <si>
    <t>A01AB09</t>
  </si>
  <si>
    <t>2</t>
  </si>
  <si>
    <t>A02BA02</t>
  </si>
  <si>
    <t>A02BA03</t>
  </si>
  <si>
    <t>famotidin tabl. 30*20 mg</t>
  </si>
  <si>
    <t>A02BC01</t>
  </si>
  <si>
    <t>A02BC02</t>
  </si>
  <si>
    <t>A03FA01</t>
  </si>
  <si>
    <t>A04AA02</t>
  </si>
  <si>
    <t>A05AA02</t>
  </si>
  <si>
    <t>A05BA51</t>
  </si>
  <si>
    <t>15</t>
  </si>
  <si>
    <t>17</t>
  </si>
  <si>
    <t>A06AD11</t>
  </si>
  <si>
    <t>18</t>
  </si>
  <si>
    <t>A07AA02</t>
  </si>
  <si>
    <t>A07DA03</t>
  </si>
  <si>
    <t>A07EC01</t>
  </si>
  <si>
    <t>A07EC02</t>
  </si>
  <si>
    <t>mesalazin tabl. 50*500 mg</t>
  </si>
  <si>
    <t>A07FA01</t>
  </si>
  <si>
    <t>A09AA02</t>
  </si>
  <si>
    <t>A10BA02</t>
  </si>
  <si>
    <t>metformin kaps 30*1000 mg</t>
  </si>
  <si>
    <t>metformin kaps. 30*850 mg</t>
  </si>
  <si>
    <t>A10BB09</t>
  </si>
  <si>
    <t>A10BB12</t>
  </si>
  <si>
    <t>glimepirid tbl 30*4 mg</t>
  </si>
  <si>
    <t>glimepirid tbl 30*1 mg</t>
  </si>
  <si>
    <t>A11CB01</t>
  </si>
  <si>
    <t>A11CC04</t>
  </si>
  <si>
    <t>A11CC05</t>
  </si>
  <si>
    <t>A11HA02</t>
  </si>
  <si>
    <t>A12AA04</t>
  </si>
  <si>
    <t>kalcijum karbonat tabl. 50*1 g</t>
  </si>
  <si>
    <t>A12BA01</t>
  </si>
  <si>
    <t>B01AA03</t>
  </si>
  <si>
    <t>B01AA07</t>
  </si>
  <si>
    <t>B01AC04</t>
  </si>
  <si>
    <t>B01AC05</t>
  </si>
  <si>
    <t>50</t>
  </si>
  <si>
    <t>51</t>
  </si>
  <si>
    <t>B03AA02</t>
  </si>
  <si>
    <t>52</t>
  </si>
  <si>
    <t>B03AB05</t>
  </si>
  <si>
    <t>53</t>
  </si>
  <si>
    <t>54</t>
  </si>
  <si>
    <t>B03AB09</t>
  </si>
  <si>
    <t>55</t>
  </si>
  <si>
    <t>B03BB01</t>
  </si>
  <si>
    <t>56</t>
  </si>
  <si>
    <t>C01AA05</t>
  </si>
  <si>
    <t>57</t>
  </si>
  <si>
    <t>C01BC03</t>
  </si>
  <si>
    <t>D01AC02</t>
  </si>
  <si>
    <t>D06AX04</t>
  </si>
  <si>
    <t>D06BA01</t>
  </si>
  <si>
    <t>D06BB03</t>
  </si>
  <si>
    <t>D07AC04</t>
  </si>
  <si>
    <t>G01AF01</t>
  </si>
  <si>
    <t>G01AF02</t>
  </si>
  <si>
    <t>G01AX11</t>
  </si>
  <si>
    <t>G01AX99</t>
  </si>
  <si>
    <t>neomicin sulfat+polimiksin B sulfat+nistatin vagi 12*35000+35000+1000000 ij</t>
  </si>
  <si>
    <t>G02AB01</t>
  </si>
  <si>
    <t>G02CB01</t>
  </si>
  <si>
    <t>bromokriptin tabl. 30*2.5 mg</t>
  </si>
  <si>
    <t>G03AA07</t>
  </si>
  <si>
    <t>G03DA04</t>
  </si>
  <si>
    <t>G03HA01</t>
  </si>
  <si>
    <t>G04BD09</t>
  </si>
  <si>
    <t>G04BE03</t>
  </si>
  <si>
    <t>G04CB01</t>
  </si>
  <si>
    <t>H01AC01</t>
  </si>
  <si>
    <t>H01BA02</t>
  </si>
  <si>
    <t>H02AB04</t>
  </si>
  <si>
    <t>H02AB07</t>
  </si>
  <si>
    <t>H02AB09</t>
  </si>
  <si>
    <t>H03AA01</t>
  </si>
  <si>
    <t>levotiroksin natrijum tbl 50*0,15mg</t>
  </si>
  <si>
    <t>levotiroksin natrijum tbl 50*0,10 mg</t>
  </si>
  <si>
    <t>levotiroksin natrijum tbl 50*0,075 mg</t>
  </si>
  <si>
    <t>levotiroksin natrijum tbl 50*0,05mg</t>
  </si>
  <si>
    <t>H03BA02</t>
  </si>
  <si>
    <t>J02AC02</t>
  </si>
  <si>
    <t>J04AD03</t>
  </si>
  <si>
    <t>etionamid tabl.100x250mg</t>
  </si>
  <si>
    <t>J04AC01</t>
  </si>
  <si>
    <t>izoniazid tabl.30x100mg</t>
  </si>
  <si>
    <t>J04AC51</t>
  </si>
  <si>
    <t>mikofenolna kisjelina caps 50*500mg</t>
  </si>
  <si>
    <t>diklofenak supoz 10*50 mg</t>
  </si>
  <si>
    <t>N02BA01</t>
  </si>
  <si>
    <t>acetil salicilna kisjelinatabl. 20x300mg</t>
  </si>
  <si>
    <t>acetil salicilna kisjelinatabl. 20x500mg</t>
  </si>
  <si>
    <t>ibandronat inf. 1*2 mg/2ml</t>
  </si>
  <si>
    <t>ibandronska kiselina inj 1*3 mg/3mg</t>
  </si>
  <si>
    <t>zoledronična kisjelina konc. 1*4 mg/5ml</t>
  </si>
  <si>
    <t>remifentanil lio b 5*1 mg/3ml</t>
  </si>
  <si>
    <t>remifentanil lio b 5*2 mg/5ml</t>
  </si>
  <si>
    <t>propofol emulzija (rastvor) 5x(10mg/ml)100ml</t>
  </si>
  <si>
    <t>tramadol inj 5*50mg /ml</t>
  </si>
  <si>
    <t>noraminofenazon (metamizol ) inj. 50*2.5 g</t>
  </si>
  <si>
    <t>fenobarbiton amp. 5*220 mg/2ml</t>
  </si>
  <si>
    <t>biperiden amp 5*5mg/ml</t>
  </si>
  <si>
    <t>flufenazin amp. 5*25 mg/ml</t>
  </si>
  <si>
    <t>sulpirid amp. 30*100 mg/2ml</t>
  </si>
  <si>
    <t>diazepam amp. 10*10 mg/2ml</t>
  </si>
  <si>
    <t>ekstenzivni hidrolizat kazeina (alergija na belančevine kravljeg mleka i regurgitaciju),400g (Allernova)</t>
  </si>
  <si>
    <t>ekstenzivni hidrolizat kazeina (alergija na belančevine kravljeg mleka ),400g (Allernova AR)</t>
  </si>
  <si>
    <t>dijetetski preparat 400g (alergija na belančevine kravljeg mleka i višestruka intolerancija na proteine hrane) (Neocate)</t>
  </si>
  <si>
    <t>bezglutenski proizvod prasak a 1000g (Mix B brašno)</t>
  </si>
  <si>
    <t>fluocinolon gel 0.025%, 30g (Sinoderm gel)</t>
  </si>
  <si>
    <t>estradiol flaster 4*3,9mg/12,5cm2 (Climara flaster)</t>
  </si>
  <si>
    <t>bosentanum film tabl. 56*62.5 mg (Tracleer film tabl.)</t>
  </si>
  <si>
    <t>solifenacin sukcinat tabl. 30*10 mg (Vesicare tabl.)</t>
  </si>
  <si>
    <t>16</t>
  </si>
  <si>
    <t>cinakalcet fil. 28*30 mg (Mimpara tabl.)</t>
  </si>
  <si>
    <t>valganciklovir tabl 60*450 mg(Valcyte tabl.)</t>
  </si>
  <si>
    <t>tenofovir dizoproksil fumarat fil.t 30*245 mg (Vireade tabl.)</t>
  </si>
  <si>
    <t>adefovir dipivoxil tbl 30*10 mg (Hepsera tabl.)</t>
  </si>
  <si>
    <t>haloperidol amp 5x50 mg</t>
  </si>
  <si>
    <t>gefitinib tabl 30*250 mg (Iressa tabl.)</t>
  </si>
  <si>
    <t>dasatinib tabl 60*50 mg (Sprycel tabl.)</t>
  </si>
  <si>
    <t>lapatinib tbl 70*250 mg (Tyverb tabl.)</t>
  </si>
  <si>
    <t>nilotinib tbl 112*200 mg (Tasigna tabl.)</t>
  </si>
  <si>
    <t>everolimus tbl. 30*10 mg (Afinitor tabl)</t>
  </si>
  <si>
    <t>vemurafenibum tabl,film 56*240mg (Zelboraf tabl.)</t>
  </si>
  <si>
    <t>sirolimus tabl 30*1 mg (Rapamune tabl)</t>
  </si>
  <si>
    <t>levomepromazin tabl. 20*25 mg (Nozinan tabl.)</t>
  </si>
  <si>
    <t>kvetiapin tabl. 60*100 mg (Seroquel tabl.)</t>
  </si>
  <si>
    <t>deferasiroks tbl 28*500 mg (Exjade tabl.)</t>
  </si>
  <si>
    <t>J04AB30</t>
  </si>
  <si>
    <t>kapreomicin sulfat inj. 1g</t>
  </si>
  <si>
    <t>alprazolam tabl. 30*0.5 mg</t>
  </si>
  <si>
    <t>N05CD02</t>
  </si>
  <si>
    <t>N05CF02</t>
  </si>
  <si>
    <t>zolpidem tbl 20*5 mg</t>
  </si>
  <si>
    <t>N06AA04</t>
  </si>
  <si>
    <t>N06AA09</t>
  </si>
  <si>
    <t>amitriptilin tabl 30*25 mg</t>
  </si>
  <si>
    <t>amitriptilin tbl 100*10 mg</t>
  </si>
  <si>
    <t>N06AA21</t>
  </si>
  <si>
    <t>maprotilin tabl. 30*50 mg</t>
  </si>
  <si>
    <t>maprotilin tabl. 30*25 mg</t>
  </si>
  <si>
    <t>N06AB03</t>
  </si>
  <si>
    <t>N06AB05</t>
  </si>
  <si>
    <t>N06AX03</t>
  </si>
  <si>
    <t>N06DX01</t>
  </si>
  <si>
    <t>N07XX02</t>
  </si>
  <si>
    <t>riluzol tabl. 56*50 mg</t>
  </si>
  <si>
    <t>P02CA01</t>
  </si>
  <si>
    <t>P02CA03</t>
  </si>
  <si>
    <t>R03AC02</t>
  </si>
  <si>
    <t>R03AC12</t>
  </si>
  <si>
    <t>R03AK03</t>
  </si>
  <si>
    <t>R03AK06</t>
  </si>
  <si>
    <t>R03AK07</t>
  </si>
  <si>
    <t>R03BA02</t>
  </si>
  <si>
    <t>R03BA05</t>
  </si>
  <si>
    <t>R03BB04</t>
  </si>
  <si>
    <t>R03DA04</t>
  </si>
  <si>
    <t>teofilin kaps. 40*125 mg</t>
  </si>
  <si>
    <t>R03DA05</t>
  </si>
  <si>
    <t>aminofilin tabl. 50*100 mg</t>
  </si>
  <si>
    <t>aminofilin tabl 20*350 mg</t>
  </si>
  <si>
    <t>R03DC03</t>
  </si>
  <si>
    <t>R06AX13</t>
  </si>
  <si>
    <t>S01AA01</t>
  </si>
  <si>
    <t>S01AA11</t>
  </si>
  <si>
    <t>S01AX13</t>
  </si>
  <si>
    <t>S01BA04</t>
  </si>
  <si>
    <t>S01BC03</t>
  </si>
  <si>
    <t>S01CA01</t>
  </si>
  <si>
    <t>S01EB01</t>
  </si>
  <si>
    <t>S01EC01</t>
  </si>
  <si>
    <t>acetazolamid tabl. 30*250 mg</t>
  </si>
  <si>
    <t>S01EC03</t>
  </si>
  <si>
    <t>S01ED01</t>
  </si>
  <si>
    <t>S01ED51</t>
  </si>
  <si>
    <t>S01HA03</t>
  </si>
  <si>
    <t>S01KA02</t>
  </si>
  <si>
    <t>V06DX02</t>
  </si>
  <si>
    <t xml:space="preserve"> Cijena</t>
  </si>
  <si>
    <t>vemurafenibum tabl,film 56*240mg</t>
  </si>
  <si>
    <t>N02AB02</t>
  </si>
  <si>
    <t>petidin inj 5*100mg/2ml</t>
  </si>
  <si>
    <t>dalteparin-natrijum špric 10*5000 i.j.</t>
  </si>
  <si>
    <t>B01AB05</t>
  </si>
  <si>
    <t>enoksaparin amp. 10*4000 ij</t>
  </si>
  <si>
    <t>B01AB06</t>
  </si>
  <si>
    <t>nadroparin siret 10*2850 i.j.</t>
  </si>
  <si>
    <t>nadroparin siret 10*5700 i.j.</t>
  </si>
  <si>
    <t>B01AD02</t>
  </si>
  <si>
    <t>B01AD11</t>
  </si>
  <si>
    <t>tenekteplaza boč 1*50 mg</t>
  </si>
  <si>
    <t>B01AX05</t>
  </si>
  <si>
    <t>fondaparinuks natrijum inj 10*2.5 mg</t>
  </si>
  <si>
    <t>B02AA02</t>
  </si>
  <si>
    <t>B02BA01</t>
  </si>
  <si>
    <t>B02BC30</t>
  </si>
  <si>
    <t>B02BD02</t>
  </si>
  <si>
    <t>krvni koagulacijski faktor VIII lio b 1*500 i.j.</t>
  </si>
  <si>
    <t>krvni koagulacijski faktor VIII lio b 1*250 i.j.</t>
  </si>
  <si>
    <t>B02BD04</t>
  </si>
  <si>
    <t>krvni koagulacijski faktor IX amp. 1*500 i.j.</t>
  </si>
  <si>
    <t>B02BD07</t>
  </si>
  <si>
    <t>krvni koagulacijski faktor XIII lio b 1*250 ij</t>
  </si>
  <si>
    <t>B03BA03</t>
  </si>
  <si>
    <t>hidroksikobalamin amp. 5*2.5 mg/2ml</t>
  </si>
  <si>
    <t>B03XA01</t>
  </si>
  <si>
    <t>epoetin alfa amp. 6*10000 i.j.</t>
  </si>
  <si>
    <t>finasterid tabl 28*5 (Mostrafin tabl.)</t>
  </si>
  <si>
    <t>somatropin špric 1*15 mg (Norditropin )</t>
  </si>
  <si>
    <t>dezmopresin tabl 30*0,2mg (Minirin tabl.)</t>
  </si>
  <si>
    <t>deksametazon tabl. 10*0.5 mg</t>
  </si>
  <si>
    <t>metilprednizolon tabl 30*4 mg (Medrol tabl.)</t>
  </si>
  <si>
    <t>prednizon tabl. 10*5 mg (Nizon tabl.)</t>
  </si>
  <si>
    <t>prednizon tabl. 20*20 mg (Pronizon tabl)</t>
  </si>
  <si>
    <t>hidrokortizon tabl 100*10 mg (Cortef tabl.)</t>
  </si>
  <si>
    <t>levotiroksin natrijum tbl 50*0,025 mg (Euthxrox tabl.)</t>
  </si>
  <si>
    <t>propiltiouracil tabl. 20*50 mg (PTU)</t>
  </si>
  <si>
    <t>tiamazol tabl 20*20 mg (Thyrozol tabl.)</t>
  </si>
  <si>
    <t>doksiciklin tabl., kaps. 5*100 mg (Dovicin tabl.)</t>
  </si>
  <si>
    <t>amoksicilin sirup 250mg/5ml, 100ml (Almacin sir)</t>
  </si>
  <si>
    <t>amoksicilin tabl 14*1000 mg (Ospamox tabl.)</t>
  </si>
  <si>
    <t>benzatin fenoksimetilpenicilin tabl 30*1500000 IU (Ospen tabl.)</t>
  </si>
  <si>
    <t>amoksicilin, klavulanska kisjelina sirup (125+31,25)mg/5ml, 100ml (Panklav sir)</t>
  </si>
  <si>
    <t>amoksicilin, klavulanska kisjelina tabl. 15*(250+125)mg (Panklav tabl.)</t>
  </si>
  <si>
    <t>amoksicilin, klavulanska kisjelina tabl. 21*(875+125)mg (Augumentin tabl.)</t>
  </si>
  <si>
    <t>cefuroksim tabl 10*500 mg (Xorimax tabl.)</t>
  </si>
  <si>
    <t>cefiksim sirup 100mg/5ml, 100ml (Pancef sir)</t>
  </si>
  <si>
    <t>cefiksim tbl 10*400 mg (Pancef tabl.)</t>
  </si>
  <si>
    <t>sulfamet;trimetop.sir.(200+40)mg/ 5 ml, 100 ml(Esbesul sir)</t>
  </si>
  <si>
    <t>sulfametoksazol, trimetoprim tabl 20*400mg+80mg(Deprim tabl.)</t>
  </si>
  <si>
    <t>klaritromicin tabl. 14*500 mg (Fromilid tabl.)</t>
  </si>
  <si>
    <t>klaritromicin tbl 14*250 mg (Zymbaktar tabl.)</t>
  </si>
  <si>
    <t>azitromicin sirup 200mg/5ml, 20 ml(Hemomicin sir)</t>
  </si>
  <si>
    <t>azitromicin tabl. 3*500 mg(Azitrox tabl.)</t>
  </si>
  <si>
    <t>klindamicin kaps 16*300 mg (Dalacin kap)</t>
  </si>
  <si>
    <t>ofloksacin tbl 10*200 mg (Cilox tabl.)</t>
  </si>
  <si>
    <t>pipemidna kisjelina kaps. 20*200 mg (Pipem kaps.)</t>
  </si>
  <si>
    <t>metronidazol tabl. 20*250 mg (Metrozol tabl.)</t>
  </si>
  <si>
    <t>metronidazol tabl. 20*400 mg (Medazol tabl.)</t>
  </si>
  <si>
    <t>flukonazol kaps. 7*50 mg (Fluconal kaps)</t>
  </si>
  <si>
    <t>flukonazol kaps. 1*150 mg (Funzol kaps.)</t>
  </si>
  <si>
    <t>vorikonazol tabl.10x200mg (Vfend film tabl.)</t>
  </si>
  <si>
    <t>rifampicin kaps. 16*300 mg (Rifamor kaps.)</t>
  </si>
  <si>
    <t>izoniazid + piridoksin kaps.50* (400mg + 25mg) (Eutizon B6 kaps.)</t>
  </si>
  <si>
    <t>cikloserin tabl 100*250mg (Helpocerin caps.)</t>
  </si>
  <si>
    <t>ribavirin tbl. kaps. 1*200 mg (Copegus tabl., Rebetol kaps.)</t>
  </si>
  <si>
    <t>sakvinavir tabl 120*500 mg(Invirase film tabl.)</t>
  </si>
  <si>
    <t>boceprevir kaps.tvrda 336*200 mg (Victrelis kaps.)</t>
  </si>
  <si>
    <t>lopinavir, ritonavir tabl 120*200+50 mg (Aluvia tabl. )</t>
  </si>
  <si>
    <t>zidovudin caps 100 x100mg (Zidosan kaps,.)</t>
  </si>
  <si>
    <t>lamivudin tabl. 28*100 mg (Zeffix tabl.)</t>
  </si>
  <si>
    <t>lamivudin tabl. 60*150 mg (Epivir tabl.)</t>
  </si>
  <si>
    <t>J05AE06</t>
  </si>
  <si>
    <t>efavirenz tabl. 30*600 mg (Stocrin tabl.)</t>
  </si>
  <si>
    <t>lamivudin, zidovudin tabl. 60*150mg+300mg (Combivir tabl.)</t>
  </si>
  <si>
    <t>J05AF30</t>
  </si>
  <si>
    <t>abakavir + lamivudin tabl 30*600 + 300 mg (Kivexa tabl.)</t>
  </si>
  <si>
    <t>abakavir tabl. 60*300 mg (Ziagen tabl.)</t>
  </si>
  <si>
    <t>emtricitabin+tenofovir dizoproksil fil.t 30*200+245 mg (Truvada tabl.)</t>
  </si>
  <si>
    <t>raltegravir tab 60*400 mg (Isentress tabl.)</t>
  </si>
  <si>
    <t>hlorambucil tabl. 25*2 mg (Alkeran tabl.)</t>
  </si>
  <si>
    <t>melfalan tabl. 25*2 mg (Leukeran tabl.)</t>
  </si>
  <si>
    <t>merkaptopurin draž. 25*50 mg (Puri Netol dra)</t>
  </si>
  <si>
    <t>tiogvanin tabl. 25*40 mg (Lanvis tabl.)</t>
  </si>
  <si>
    <t>estramustin kaps. 100*140 mg (Estracyt kaps.)</t>
  </si>
  <si>
    <t>temozolamid kaps 5*5 mg (Temazol kaps.)</t>
  </si>
  <si>
    <t>temozolamid kaps 5*20 mg (Temazol kaps.)</t>
  </si>
  <si>
    <t>kapecitabin tabl. 120*500 mg (Xeloda tabl.)</t>
  </si>
  <si>
    <t>sunitinib kaps 28*25 mg (Sutent kaps.)</t>
  </si>
  <si>
    <t>mitotan tabl 100*500mg (Lysodren tabl.)</t>
  </si>
  <si>
    <t>imatinib kaps. 120*100 mg (Glivec kaps.)</t>
  </si>
  <si>
    <t>tamoksifen tabl. 30*10 mg (Nolvadex tabl.)</t>
  </si>
  <si>
    <t>bikalutamid f tbl 28*50 mg (Bicadex tabl.)</t>
  </si>
  <si>
    <t>bikalutamid tabl. 28*150 mg (Casodex tabl.)</t>
  </si>
  <si>
    <t>anastrozol tabl. 28*1 mg (aremed tabl.)</t>
  </si>
  <si>
    <t>letrozol tabl 30*2.5 mg(Femozol tabl.)</t>
  </si>
  <si>
    <t>ciklosporin A kaps. 50*25 mg Sandimmun kaps.)</t>
  </si>
  <si>
    <t>takrolimus kaps.tvrda sa produženim oslobađanjem 30*5 mg (Prograf kaps.)</t>
  </si>
  <si>
    <t>erlotinib tbl 30*150 mg (Tarceva tabl.)</t>
  </si>
  <si>
    <t>mikofenolna kisjelina tabl 120*360 mg (Myfortc tabl.)</t>
  </si>
  <si>
    <t>mikofenolna kisjelina kaps. 100*250 mg (CellCept kaps.)</t>
  </si>
  <si>
    <t>azatioprin tabl. 100*50 mg (Imuprin tabl.)</t>
  </si>
  <si>
    <t>talidomid tabl 30*100 mg (Talidex tabl.)</t>
  </si>
  <si>
    <t>diklofenak tabl/ kaps. 30*75mg (Rapten duo)</t>
  </si>
  <si>
    <t>diklofenak supoz 10*12.5 mg (Voltaren supp.)</t>
  </si>
  <si>
    <t>piroksikam kaps/tabl 20*20 mg (Lubor kaps.)</t>
  </si>
  <si>
    <t>ibuprofen tabl 30*600 mg (Rapidol film tabl)</t>
  </si>
  <si>
    <t>ibuprofen sirup 100mg/5ml, 100ml (Ibalgin sir)</t>
  </si>
  <si>
    <t>penicilamin tabl 30*250mg (Cupripen kaps.)</t>
  </si>
  <si>
    <t>alendronat tabl 4*70 mg (Forosa tabl.)</t>
  </si>
  <si>
    <t>ibandronska kis tabl 1*150 mg (Bonnedra tabl.)</t>
  </si>
  <si>
    <t>alendronska kis. + holekalciferol tabl 4*70mg+5600ij (Fosavance tabl.)</t>
  </si>
  <si>
    <t>fentanil transdermalni flaster 5*50 mcg/h (Fentagesik flast.)</t>
  </si>
  <si>
    <t>paracetamol supoz 5*200 mg (Febricet supp)</t>
  </si>
  <si>
    <t>karbamazepin tabl. 30*400 mg (Tegretol tabl.)</t>
  </si>
  <si>
    <t>natrijum valproat sirup 50mg/ml, 150ml (Eftil sir)</t>
  </si>
  <si>
    <t>natrijum valproat, valproinska kiselina tabl. 30*(333+145)mg (Eftil tabl.)</t>
  </si>
  <si>
    <t>lamotrigin tabl. 30*50 mg (Danoptin tabl.)</t>
  </si>
  <si>
    <t>topiramat tabl. 28*50 mg (Topamax tabl.)</t>
  </si>
  <si>
    <t>gabapentin kaps. 50*300 mg (Neurontin kaps.)</t>
  </si>
  <si>
    <t>levetiracetam tabl 60*1000 mg (Keppra tabl.)</t>
  </si>
  <si>
    <t>pregabalin kaps 56*75 mg (Lyrica tabl.)</t>
  </si>
  <si>
    <t>triheksifenidil tabl 100*2 mg (Benzhexol tabl.)</t>
  </si>
  <si>
    <t>biperiden tbl 50*2 mg (Mendileks tabl.)</t>
  </si>
  <si>
    <t>levodopa, benzerazid tabl. 100*250 mg (Madopar tabl.)</t>
  </si>
  <si>
    <t>ropinirol tabl 21*1 mg (Nypero tabl.)</t>
  </si>
  <si>
    <t>pramipeksol tabl sa produž.oslobađanjem 30*0.75 mg (Mirapexin tabl.)</t>
  </si>
  <si>
    <t>flufenazin draž. 100*5 mg (Moditen tabl.)</t>
  </si>
  <si>
    <t>olanzapin tabl 28*10 (Sizap tabl.)</t>
  </si>
  <si>
    <t>sulpirid tabl. 12*200 mg (Eglonil tabl.)</t>
  </si>
  <si>
    <t>alprazolam tabl 30*1 mg (Ksalol tabl.)</t>
  </si>
  <si>
    <t>nitrazepam tabl. 10*5 mg (Trazem tabl.)</t>
  </si>
  <si>
    <t>klomipramin draž. 30*25 mg (Anafranil tabl.)</t>
  </si>
  <si>
    <t>fluoksetin tbl 30*20mg (Flunisan tabl.)</t>
  </si>
  <si>
    <t>paroksetin tabl. 30*20 mg (Seroxat tabl.)</t>
  </si>
  <si>
    <t>mianserin tabl 20*30 mg (Mianserin tabl.)</t>
  </si>
  <si>
    <t>zolpidem tbl 20*10 mg (Sanval tabl.)</t>
  </si>
  <si>
    <t>sertalin tabl. 28x50mg (Zoloft tabl.)</t>
  </si>
  <si>
    <t xml:space="preserve">piridostigmin dr 20*60mg (Mestinon tabl.)              </t>
  </si>
  <si>
    <t>buprenorfin sublingvalna tabl.7x2mg (Buprenorfin tabl.)</t>
  </si>
  <si>
    <t>mebendazol sirup 100mg/5ml, 30ml (Soltrik sir)</t>
  </si>
  <si>
    <t>mebendazol tbl 6*100 mg (Thelmox tabl.)</t>
  </si>
  <si>
    <t>albendazol tabl 1*400 mg (Zestaval tabl.)</t>
  </si>
  <si>
    <t>salbutamol aeros 200*0.1 mg/dozi (Ventolin sprej)</t>
  </si>
  <si>
    <t>salbutamol sirup 2mg/5ml, 100ml (Spalmotil sir.)</t>
  </si>
  <si>
    <t>salbutamol tabl. 60*2 mg(Ontril tabl.)</t>
  </si>
  <si>
    <t>salmeterol sprej 25mcg/dozi Serevent aerosol)</t>
  </si>
  <si>
    <t>fenoterol, ipratorijum bromid sprej (0,05+0,02)mg/dozi, 10 ml/200 doza(Berodual )</t>
  </si>
  <si>
    <t>flutikazon propionat+salmeterol praš.za inh. 60*(250+50)mcg (Seretide sprej)</t>
  </si>
  <si>
    <t>budesonid + formoterol praš.za inhalaciju 60*(320+9)µg/dozi(Symbicort turbohaler)</t>
  </si>
  <si>
    <t>budesonid susp.za inhalaciju 20*2ml (0,25mg/ml) (Pulmicort )</t>
  </si>
  <si>
    <t>flutikazon aeros 120*50 mcg/dozi (Flixotide sprej)</t>
  </si>
  <si>
    <t>ciklesonid ras. za inhalciju 60 doza po 160mcg/5ml (Alvesco rast. Za inh)</t>
  </si>
  <si>
    <t>tiotropium bromid kaps 30*180 mcg (Spiriva kaps.)</t>
  </si>
  <si>
    <t>teofilin kaps. 40*250 mg (Durofil kaps.)</t>
  </si>
  <si>
    <t>montelukast tabl. za žvakanje 28*5 mg (Singulaire tabl.)</t>
  </si>
  <si>
    <t>loratadin sirup (5mg/5ml), 120 ml (Pressing sir)</t>
  </si>
  <si>
    <t>loratadin tabl. 10*10 mg (Pressing tabl.)</t>
  </si>
  <si>
    <t>gentamicin kapi za oči 0.3%, 10ml (Gentokulin kapi)</t>
  </si>
  <si>
    <t>ciprofloksacin kapi za oči 0.3%, 5ml (Marocen kapi)</t>
  </si>
  <si>
    <t>prednizolon kapi za oči 0.5%, 5ml (Oftalmol kapi)</t>
  </si>
  <si>
    <t>diklofenak natrijum kapi za oči 0.1%, 10ml (Uniclophen kapi)</t>
  </si>
  <si>
    <t>neomicin, deksametazon kapi za oči (0,1%+0,35%)10ml (Neodexacin kapi)</t>
  </si>
  <si>
    <t>pilokarpin 2% kapi za oči, 10 ml (Miokarpin kapi)</t>
  </si>
  <si>
    <t>dorzolamid kapi za oči 2%, 5ml (Trusopt kapi)</t>
  </si>
  <si>
    <t>timolol kapi za oči 0,5%, 5ml (Timadren kapi)</t>
  </si>
  <si>
    <t>timolol, dorzolamid kapi za oči 2%+0.5%, 5ml (Cosopt kapi)</t>
  </si>
  <si>
    <t>tetrakain kapi za oči 0.5%, 10ml (Tetrakain kapi)</t>
  </si>
  <si>
    <t>hipromeloza kapi za oči 0.5%, 10ml (Hemodrops kapi)</t>
  </si>
  <si>
    <t>V07AB01</t>
  </si>
  <si>
    <t>voda za injekcije inj 50*5 ml</t>
  </si>
  <si>
    <t>V08AB02</t>
  </si>
  <si>
    <t>V08AB05</t>
  </si>
  <si>
    <t>V08AB07</t>
  </si>
  <si>
    <t>V08AB09</t>
  </si>
  <si>
    <t>jodiksanol rast 10*32g joda/100ml</t>
  </si>
  <si>
    <t>V08CA01</t>
  </si>
  <si>
    <t>gadopentetična kisjelina boč. 10*469mg/ml ED</t>
  </si>
  <si>
    <t>V08CA09</t>
  </si>
  <si>
    <t>V08CA10</t>
  </si>
  <si>
    <t>gadoksetinska kiselina inj 1*0.25 mmol</t>
  </si>
  <si>
    <t>A07EA06</t>
  </si>
  <si>
    <t>A11CC03</t>
  </si>
  <si>
    <t>bacitracin, neomicin sprej 100*1338.22+103.80 IU</t>
  </si>
  <si>
    <t>G02AD04</t>
  </si>
  <si>
    <t>G03DC03</t>
  </si>
  <si>
    <t>trospijum amp. 50*0.2 mg</t>
  </si>
  <si>
    <t>L01XA01</t>
  </si>
  <si>
    <t>cisplatin inf. 1*50 mg</t>
  </si>
  <si>
    <t>L01XX23</t>
  </si>
  <si>
    <t>L04AA09</t>
  </si>
  <si>
    <t>baziliksimab inj *20 mg/5ml</t>
  </si>
  <si>
    <t>tramadol tabl. 10*100 mg</t>
  </si>
  <si>
    <t>tramadol kaps 20*50 mg</t>
  </si>
  <si>
    <t>tioridazin tbl 30*25 mg</t>
  </si>
  <si>
    <t>lorazepam tabl. 20*2.5 mg</t>
  </si>
  <si>
    <t>aminofillin inj 10*250 mg/10ml</t>
  </si>
  <si>
    <t>mesalazin tabl 100*400 mg</t>
  </si>
  <si>
    <t>C01CA03</t>
  </si>
  <si>
    <t>noradrenalin amp 5*2 mg</t>
  </si>
  <si>
    <t>cefaleksin kaps. 20*250 mg</t>
  </si>
  <si>
    <t>L01DB07</t>
  </si>
  <si>
    <t>A10BB10</t>
  </si>
  <si>
    <t>A10BH01</t>
  </si>
  <si>
    <t>A10BH02</t>
  </si>
  <si>
    <t>A10BH03</t>
  </si>
  <si>
    <r>
      <t>budesonid praš. za inh. 100 doza (200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</si>
  <si>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r>
      <t>budesonid praš. za inh. 100 doza (400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</si>
  <si>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t>B01AE07</t>
  </si>
  <si>
    <t>dabigatraneksilat tvrda kapsula 60x110mg</t>
  </si>
  <si>
    <t>dabigatraneksilat tvrda kapsula 60x150mg</t>
  </si>
  <si>
    <t>B01AX06</t>
  </si>
  <si>
    <t>nifedipin tabl., kaps. 30*20</t>
  </si>
  <si>
    <t>C10AA03</t>
  </si>
  <si>
    <t>C10AA04</t>
  </si>
  <si>
    <t>pravastatin tabl. 30x40mg</t>
  </si>
  <si>
    <t>C10AA05</t>
  </si>
  <si>
    <t>atorvastatin film tabl.30x20mg</t>
  </si>
  <si>
    <t>D06AX30</t>
  </si>
  <si>
    <t>somatropin - biološki sličan lijek špric 1*15 mg</t>
  </si>
  <si>
    <t>amoksicilin tabl.,  kaps. 16*500 mg</t>
  </si>
  <si>
    <t>eritromicin tabl., kaps. 20*250 mg</t>
  </si>
  <si>
    <t>eritromicin tabl., kaps. 20*500 mg</t>
  </si>
  <si>
    <t>dornase alfa amp. 6*2.5 mg/2,5ml</t>
  </si>
  <si>
    <t>hloropiramin amp. 10*20 mg/2ml</t>
  </si>
  <si>
    <t>poraktant alfa boč. 2*80 mg/ml</t>
  </si>
  <si>
    <t>nalokson inj 10*0.4 mg/ml</t>
  </si>
  <si>
    <t>flumazenil amp. 5*0.5 mg/5ml</t>
  </si>
  <si>
    <t>flumazenil amp. 5*1 mg/10ml</t>
  </si>
  <si>
    <t>sugamadeks rastvor za inj 10*100 mg/ml</t>
  </si>
  <si>
    <t>kalcijum folinat amp. 5*100 mg/10ml</t>
  </si>
  <si>
    <t>gadobutrol inj 5*1 mmol/ml</t>
  </si>
  <si>
    <t>magnezijum sulfat 10% amp 5*10ml</t>
  </si>
  <si>
    <t>magnezijum sulfat 20% amp 5*10ml</t>
  </si>
  <si>
    <t>H03BB02</t>
  </si>
  <si>
    <t>J01AA02</t>
  </si>
  <si>
    <t>J01CA04</t>
  </si>
  <si>
    <t>amoksicilin kaps. 16*250 mg</t>
  </si>
  <si>
    <t>J01CE10</t>
  </si>
  <si>
    <t>benzatin fenoksimetilpenicilin sirup 12*750000 i.j.</t>
  </si>
  <si>
    <t>J01CR02</t>
  </si>
  <si>
    <t>J01DB01</t>
  </si>
  <si>
    <t>cefaleksin kaps. 16*500 mg</t>
  </si>
  <si>
    <t>J01DC02</t>
  </si>
  <si>
    <t>cefuroksim tabl 10*250 mg</t>
  </si>
  <si>
    <t>J01DD08</t>
  </si>
  <si>
    <t>J01EE01</t>
  </si>
  <si>
    <t>J01FA01</t>
  </si>
  <si>
    <t>J01FA09</t>
  </si>
  <si>
    <t>spironolakton tbl 30*100 mg</t>
  </si>
  <si>
    <t>C07AA05</t>
  </si>
  <si>
    <t>propranolol tabl. 50*40 mg</t>
  </si>
  <si>
    <t>C07AB02</t>
  </si>
  <si>
    <t>metoprolol tabl. 30*100 mg</t>
  </si>
  <si>
    <t>C07AB03</t>
  </si>
  <si>
    <t>C07AG02</t>
  </si>
  <si>
    <t>C08CA01</t>
  </si>
  <si>
    <t>amlodipin tabl 30*10 mg</t>
  </si>
  <si>
    <t>C08CA05</t>
  </si>
  <si>
    <t>C08DA01</t>
  </si>
  <si>
    <t>verapamil tabl 30*80 mg</t>
  </si>
  <si>
    <t>verapamil draž. 30*40 mg</t>
  </si>
  <si>
    <t>C08DB01</t>
  </si>
  <si>
    <t>C09AA01</t>
  </si>
  <si>
    <t>kaptopril tabl. 40*50 mg</t>
  </si>
  <si>
    <t>kaptopril tabl. 40*25 mg</t>
  </si>
  <si>
    <t>C09AA02</t>
  </si>
  <si>
    <t>enalapril tabl. 20*20 mg</t>
  </si>
  <si>
    <t>C09AA03</t>
  </si>
  <si>
    <t>lizinopril tabl. 30*10 mg</t>
  </si>
  <si>
    <t>C09AA05</t>
  </si>
  <si>
    <t>C09AA06</t>
  </si>
  <si>
    <t>kvinapril tabl. 20*10 mg</t>
  </si>
  <si>
    <t>C09AA09</t>
  </si>
  <si>
    <t>fosinopril tabl 30*20 mg</t>
  </si>
  <si>
    <t>kalcitriol kaps. 30*0.25 mcg (Rocatrol kaps.)</t>
  </si>
  <si>
    <t>holecalciferol kapi 4000 i.j., 10ml (Plivit D3)</t>
  </si>
  <si>
    <t>retinol, holekalciferol kapi 22522i.j.+5000i.j., 10ml (Vitamin AD kapi)</t>
  </si>
  <si>
    <t>varfarin tabl. 30*5 mg (Farin tabl.)</t>
  </si>
  <si>
    <t>acenokumarol tabl 20*4 mg(Sintrom 4 tabl.)</t>
  </si>
  <si>
    <t>klopidogrel tabl. 28*75 mg (Zyllt tabl.)</t>
  </si>
  <si>
    <t>tiklopidin tabl. 30*250 mg (Ticlodix tabl.)</t>
  </si>
  <si>
    <t>dabigatraneksilat tvrda kapsula 30x75mg (Predaxa)</t>
  </si>
  <si>
    <t>rivaroksaban film tabl.10x10mg (Xarelto film tabl.)</t>
  </si>
  <si>
    <t>gvožđe II fumarat kaps. 30*350 mg (Heferol tabl.)</t>
  </si>
  <si>
    <t>gvožđe III hidroksid tabl za žvakanje 30*100 mg (Ferrum tabl.)</t>
  </si>
  <si>
    <t>feri-protein sukcinat sirup 40mg/15ml (Legofer sir.)</t>
  </si>
  <si>
    <t>folna kiselina tabl 30*5 mg (Folacin tabl.)</t>
  </si>
  <si>
    <t>digoksin tabl. 20*0.25 mg (Lanibos tabl.)</t>
  </si>
  <si>
    <t>amjodaron tabl 60*200mg (Sedacoron tabl.)</t>
  </si>
  <si>
    <t>gliceriltrinitrat lingv 40*0.5 (NGT)</t>
  </si>
  <si>
    <t>izosorbid mononitrat tabl., kapsule 30*40 mg (Monizol tabl.)</t>
  </si>
  <si>
    <t>doksazosin tabl. 30*1 mg (Alphapres tabl.)</t>
  </si>
  <si>
    <t>doksazosin tabl 30*4 mg (Zoxon tabl.)</t>
  </si>
  <si>
    <t>indapamid tabl. 30*2.5 mg (Indapamid tabl.)</t>
  </si>
  <si>
    <t>amilorid, metiklotiazid tabl30x(10+5)mg (Lometazid tabl.)</t>
  </si>
  <si>
    <t>metoprolol tbl 28*50mg (Presolol tabl.)</t>
  </si>
  <si>
    <t>atenolol tabl. 28*100 mg (ormidol tabl.)</t>
  </si>
  <si>
    <t>karvedilol tbl 28*25 mg (Camiren tabl.)</t>
  </si>
  <si>
    <t>karvedilol tabl 28*6.25 mg (Carvetrent tabl.)</t>
  </si>
  <si>
    <t>karvedilol tabl. 28*12.5 mg (Milenol tabl.)</t>
  </si>
  <si>
    <t>amlodipin tabl. 20*5 mg (Vazotal tabl.)</t>
  </si>
  <si>
    <t>diltiazem tabl. 30*90 mg (Aldizem tabl.)</t>
  </si>
  <si>
    <t>kaptopril tabl. 40*12.5 mg (Zorkaptil tabl)</t>
  </si>
  <si>
    <t>enalapril tabl. 20*10 mg (Prilenap tabl)</t>
  </si>
  <si>
    <t>lizinopril tabl. 30*5 mg (Irumed tabl.)</t>
  </si>
  <si>
    <t>lizinopril tabl. 30*20 mg(Skopril tabl.)</t>
  </si>
  <si>
    <t>ramipril tabl 28*2.5 mg (Piramil tabl.)</t>
  </si>
  <si>
    <t>ramipril tabl. 28*5 mg(Tritace tabl.)</t>
  </si>
  <si>
    <t>kvinapril tabl. 20*20 mg(Hemokvin tabl.)</t>
  </si>
  <si>
    <t>fosinopril tbl. 30*10 mg (Noviform tabl.)</t>
  </si>
  <si>
    <t>enalapril, hidrohlorotiazid tabl. 20*10mg+25mg ED(Prilenap H tabl)</t>
  </si>
  <si>
    <t>enalapril, hidrohlorotiazid tabl. 20*10mg+12.5mg Ed(Prilenap HL tabl.)</t>
  </si>
  <si>
    <t>lizinopril + hidrohlortiazid tabl 30*10+12.5 mg(Iruzid tabl)</t>
  </si>
  <si>
    <t>lizinopril, hidrohlorotiazid tabl. 30*20mg+12.5mg ED(Skopril plus tabl.)</t>
  </si>
  <si>
    <t>ramipril, hidrohlorotiazid tabl 28*5+25 mg (Tritace plus tabl.)</t>
  </si>
  <si>
    <t>ramipril, hidrohlorotiazid tabl 28*2.5+12.5 mg(Tritace plus tabl.)</t>
  </si>
  <si>
    <t>kvinapril, hidrohlorotiazid tabl. 20*20mg+12.5mg(Hemokvin plus tabl.)</t>
  </si>
  <si>
    <t>fosinopril natrijum, hidrohlorotiazid tabl 28*20+12.5 mg(Monopril plus tabl.)</t>
  </si>
  <si>
    <t>losartan tabl 28*100 mg(Erynorm tabl.)</t>
  </si>
  <si>
    <t>losartan, hidrohlorotiazid tbl 28*50+12.5 mg(Lorista H tabl.)</t>
  </si>
  <si>
    <t>simvastatin tabl 30*20 mg (Hollesta tabl.)</t>
  </si>
  <si>
    <t>pravastatin tabl. 30x20mg (PravaCor tabl.)</t>
  </si>
  <si>
    <t>atorvastatin film tabl.30x10mg(Sortis tabl., Atoris tabl.)</t>
  </si>
  <si>
    <t>ciprofibrat kaps. 30*100 mg (Lipanor tabl.)</t>
  </si>
  <si>
    <t>klotrimazol krem 1%, 20g(Mycoril krem)</t>
  </si>
  <si>
    <t>mikonazol krem 2%, 30g (Rojazol krem)</t>
  </si>
  <si>
    <t>bacitracin, neomicin posip 1*250i.j.+3300i.j./g, 5g(Framikoin prašak)</t>
  </si>
  <si>
    <t>sulfadiazin srebro krem 1%(Sanaderm kram)</t>
  </si>
  <si>
    <t>aciklovir krem, mast  5%, 5g (Herplex krem)</t>
  </si>
  <si>
    <t>metronidazol vaginalete 10*500 mg (Medazol vag)</t>
  </si>
  <si>
    <t>klotrimazol vaginalete 3*200 mg (Mycoril vag.)</t>
  </si>
  <si>
    <t>polividon jodid vaginalete 14*200 mg (Betadine vag)</t>
  </si>
  <si>
    <t>nistatin, polimiksin B, neomicin, acetarsol vagin 6*100000+35000+35000+100 ij(Polyginax vag)</t>
  </si>
  <si>
    <t>levonorgestrel, etinilestradiol draž. 21*0.15mg+0.03mg (Microgynon dra)</t>
  </si>
  <si>
    <t>progesteron kapsula meka 30*100 mg (Utrogestan kaps)</t>
  </si>
  <si>
    <t>linestrenol tabl 30*5mg (Orgametril tabl.)</t>
  </si>
  <si>
    <t>ciproteron tabl. 50*50 mg (Androcur tabl.)</t>
  </si>
  <si>
    <t>sildenafil tabl.90 x20mg (Revatio tabl.)</t>
  </si>
  <si>
    <t>trospijum tabl. 20*5 mg (Spasmex tabl.)</t>
  </si>
  <si>
    <t>L02BG03</t>
  </si>
  <si>
    <t>L02BG04</t>
  </si>
  <si>
    <t>L04AA06</t>
  </si>
  <si>
    <t>L04AX01</t>
  </si>
  <si>
    <t>L04AX02</t>
  </si>
  <si>
    <t>M01AB05</t>
  </si>
  <si>
    <t>diklofenak tabl. 20*100 mg</t>
  </si>
  <si>
    <t>diklofenak supoz 10*25 mg</t>
  </si>
  <si>
    <t>diklofenak tabl. 20*50 mg</t>
  </si>
  <si>
    <t>M01AC01</t>
  </si>
  <si>
    <t>M01AE01</t>
  </si>
  <si>
    <t>ibuprofen tabl. 30*400 mg</t>
  </si>
  <si>
    <t>M01AE02</t>
  </si>
  <si>
    <t>naproksen tabl. 20*375 mg</t>
  </si>
  <si>
    <t>M04AA01</t>
  </si>
  <si>
    <t>alopurinol tabl. 40*100 mg</t>
  </si>
  <si>
    <t>M05BA04</t>
  </si>
  <si>
    <t>M05BA06</t>
  </si>
  <si>
    <t>M05BB03</t>
  </si>
  <si>
    <t>N02AB03</t>
  </si>
  <si>
    <t>N02BE01</t>
  </si>
  <si>
    <t>paracetamol sirup 20*120 mg</t>
  </si>
  <si>
    <t>N03AA02</t>
  </si>
  <si>
    <t>fenobarbiton tabl. 30*15 mg</t>
  </si>
  <si>
    <t>fenobarbiton tabl. 30*100 mg</t>
  </si>
  <si>
    <t>N03AE01</t>
  </si>
  <si>
    <t>klonazepam tbl 30*2 mg</t>
  </si>
  <si>
    <t>N03AF01</t>
  </si>
  <si>
    <t>karbamazepin tabl. 50*200 mg</t>
  </si>
  <si>
    <t>N03AG01</t>
  </si>
  <si>
    <t>N03AX09</t>
  </si>
  <si>
    <t>lamotrigin tabl. 30*25 mg</t>
  </si>
  <si>
    <t>lamotrigin tabl. 30*100 mg</t>
  </si>
  <si>
    <t>N03AX11</t>
  </si>
  <si>
    <t>topiramat tabl. 28*100 mg</t>
  </si>
  <si>
    <t>topiramat tabl. 28*25 mg</t>
  </si>
  <si>
    <t>N03AX12</t>
  </si>
  <si>
    <t>gabapentin kaps. 20*100 mg</t>
  </si>
  <si>
    <t>N03AX14</t>
  </si>
  <si>
    <t>levetiracetam sir *100 mg/ml</t>
  </si>
  <si>
    <t>levetiracetam tabl 60*500 mg</t>
  </si>
  <si>
    <t>levetiracetam tbl 60*250 mg</t>
  </si>
  <si>
    <t>N03AX16</t>
  </si>
  <si>
    <t>pregabalin kaps 56*150 mg</t>
  </si>
  <si>
    <t>N04AA01</t>
  </si>
  <si>
    <t>triheksifenidil tabl 100*5 mg</t>
  </si>
  <si>
    <t>N04AA02</t>
  </si>
  <si>
    <t>N04BA02</t>
  </si>
  <si>
    <t>N04BC04</t>
  </si>
  <si>
    <t>ropinirol tabl 21*0.25 mg</t>
  </si>
  <si>
    <t>ropinirol tabl 21*2 mg</t>
  </si>
  <si>
    <t>N04BC05</t>
  </si>
  <si>
    <t>N05AA01</t>
  </si>
  <si>
    <t>hlorpromazin tbl 50*25 mg</t>
  </si>
  <si>
    <t>N05AA02</t>
  </si>
  <si>
    <t>levomepromazin tabl. 20*100 mg</t>
  </si>
  <si>
    <t>N05AB02</t>
  </si>
  <si>
    <t>flufenazin draž. 100*2.5 mg</t>
  </si>
  <si>
    <t>flufenazin draž. 25*1 mg</t>
  </si>
  <si>
    <t>N05AC02</t>
  </si>
  <si>
    <t>tioridazin tbl 30*100 mg</t>
  </si>
  <si>
    <t>N05AD01</t>
  </si>
  <si>
    <t>haloperidol tabl. 30*10 mg</t>
  </si>
  <si>
    <t>haloperidol tabl. 25*2 mg</t>
  </si>
  <si>
    <t>N05AH02</t>
  </si>
  <si>
    <t>klozapin tabl. 50*25 mg</t>
  </si>
  <si>
    <t>klozapin tabl. 50*100 mg</t>
  </si>
  <si>
    <t>N05AH03</t>
  </si>
  <si>
    <t>olanzapin tabl 30*5 mg</t>
  </si>
  <si>
    <t>N05AL01</t>
  </si>
  <si>
    <t>N05AN01</t>
  </si>
  <si>
    <t>N05AX08</t>
  </si>
  <si>
    <t>risperidon tabl 20*3 mg</t>
  </si>
  <si>
    <t>risperidon tabl 20*2 mg</t>
  </si>
  <si>
    <t>N05BA01</t>
  </si>
  <si>
    <t>diazepam tabl. 30*5 mg</t>
  </si>
  <si>
    <t>diazepam tabl. 30*10 mg</t>
  </si>
  <si>
    <t>diazepam tabl. 30*2 mg</t>
  </si>
  <si>
    <t>N05BA06</t>
  </si>
  <si>
    <t>lorazepam tabl. 30*1 mg</t>
  </si>
  <si>
    <t>N05BA08</t>
  </si>
  <si>
    <t>bromazepam tabl. 30*6 mg</t>
  </si>
  <si>
    <t>bromazepam tabl. 30*3 mg</t>
  </si>
  <si>
    <t>bromazepam tabl. 30*1.5 mg</t>
  </si>
  <si>
    <t>N05BA12</t>
  </si>
  <si>
    <t>alprazolam tabl. 30*0.25 mg</t>
  </si>
  <si>
    <t>morfin amp. 10*20 mg/ml</t>
  </si>
  <si>
    <t>litijum karbonat kaps./ tabl 100*300 mg</t>
  </si>
  <si>
    <t>diazepam klizme 5*5mg</t>
  </si>
  <si>
    <t>N06AB06</t>
  </si>
  <si>
    <t>sertalin tabl. 28x100mg</t>
  </si>
  <si>
    <t>memantin film tab. 30*10 mg</t>
  </si>
  <si>
    <t>N07BC01</t>
  </si>
  <si>
    <t>hidroksi -hlorohin tabl.30x200mg</t>
  </si>
  <si>
    <t>benzil benzoat emulzija 25%</t>
  </si>
  <si>
    <t>R03BA08</t>
  </si>
  <si>
    <t>montelukast tabl za žvakanje 28*4 mg</t>
  </si>
  <si>
    <t>montelukast film tabl. 28*10 mg</t>
  </si>
  <si>
    <t>V06DX01</t>
  </si>
  <si>
    <t>kalcijum glubionat(glukonat) 10% amp 5*10ml</t>
  </si>
  <si>
    <t>traneksaminska kisj. amp 10*500 mg/ml</t>
  </si>
  <si>
    <t>epoetin alfa amp. 6*2000 i.j.</t>
  </si>
  <si>
    <t>B03XA02</t>
  </si>
  <si>
    <t>darbepoetin alfa rastv. za inj.1x10mcg/0,4ml(25mcg/ml)</t>
  </si>
  <si>
    <t>darbepoetin alfa rastv. za inj.1x30mcg/0,3ml(100mcg/ml)</t>
  </si>
  <si>
    <t>darbepoetin alfa rastv. za inj.1x20mcg/0,5ml(40mcg/ml)</t>
  </si>
  <si>
    <t>B05AA07</t>
  </si>
  <si>
    <t>hidroksietilskrob, natrijum hlorid (6%+0,9%)500ml</t>
  </si>
  <si>
    <t>dopamin konc. za inf  5*50 mg/5ml</t>
  </si>
  <si>
    <t>adrenalin (epinefrin) inj 5*1 mg/ml</t>
  </si>
  <si>
    <t>negativna</t>
  </si>
  <si>
    <t>bosentanum film tabl. 56*62.5 mg</t>
  </si>
  <si>
    <t>furosemid inj 50*20mg/2ml</t>
  </si>
  <si>
    <t>furosemid amp. 5*250 mg/10ml</t>
  </si>
  <si>
    <t>metoprolol amp. 5*5 mg/5ml</t>
  </si>
  <si>
    <t>verapamil amp. 50*5 mg/2ml</t>
  </si>
  <si>
    <t>metilergometrin amp. 50*0.2 mg/ml</t>
  </si>
  <si>
    <t>metilergometrin amp. 50*0.1 mg/ml</t>
  </si>
  <si>
    <t>dinoproston gel 0.5 mg/3g</t>
  </si>
  <si>
    <t>karboprost amp. 10*0.25 mg/ml</t>
  </si>
  <si>
    <t>heksoprenalin amp. 5*0.01 mg/4ml</t>
  </si>
  <si>
    <t>testosteron inj 1*1000mg/4ml</t>
  </si>
  <si>
    <t>testosteron amp. 5*250 mg/ml</t>
  </si>
  <si>
    <t>hidroksi progesteron amp. 5*250 mg/ml</t>
  </si>
  <si>
    <t>dezmopresin amp. 10*20 mcg/ml</t>
  </si>
  <si>
    <t>dezmopresin amp. 10*4 mcg/0,5ml</t>
  </si>
  <si>
    <t>deksametazon inj. 25*4 mg</t>
  </si>
  <si>
    <t>glukagon lio boč 1*1 mg</t>
  </si>
  <si>
    <t>J01CA01</t>
  </si>
  <si>
    <t>ampicilin pračak za inj. 50x1000mg</t>
  </si>
  <si>
    <t>piperacilin, tazobaktam lio b 10*4g+0.5 g</t>
  </si>
  <si>
    <t>J01DH03</t>
  </si>
  <si>
    <t>ertapenem prašak za inf. 1x1g</t>
  </si>
  <si>
    <t>imipenem, cilastatin prašak za inf. 10*500mg+500 mg</t>
  </si>
  <si>
    <t>flukonazol inf. 1*200 mg/100ml</t>
  </si>
  <si>
    <t>metotreksat amp. 5*50 mg/5ml</t>
  </si>
  <si>
    <t>etopozid konc. za inf. 1*100 mg/5ml</t>
  </si>
  <si>
    <t>paklitaksel inf 1*30 mg/5ml</t>
  </si>
  <si>
    <t>docetaksel boč. 1*20 mg/ml</t>
  </si>
  <si>
    <t>oksaliplatin inj 1*50 mg</t>
  </si>
  <si>
    <t>L01XE01</t>
  </si>
  <si>
    <t>L01XE03</t>
  </si>
  <si>
    <t>filgrastim inj 1*48000000 i.j.</t>
  </si>
  <si>
    <t>interferon alfa 2a amp. 1*3000000 i.j.</t>
  </si>
  <si>
    <t>M03AC01</t>
  </si>
  <si>
    <t>pankuronijum bromid inj. 10x4mg/2ml</t>
  </si>
  <si>
    <t>L01XE15</t>
  </si>
  <si>
    <t>etilefrin hydrohlorid inj 6*10mg ml</t>
  </si>
  <si>
    <t>C01CA04</t>
  </si>
  <si>
    <t>metilprednizolon inj 1*40 mg</t>
  </si>
  <si>
    <t>J01CR05</t>
  </si>
  <si>
    <t>J01DE01</t>
  </si>
  <si>
    <t>cefepim lio b 5*1 g</t>
  </si>
  <si>
    <t>L01AA06</t>
  </si>
  <si>
    <t>ifosfamid amp. 1*1 g</t>
  </si>
  <si>
    <t>L01CA04</t>
  </si>
  <si>
    <t>vinorelbin amp 1*50 mg</t>
  </si>
  <si>
    <t>L03AX03</t>
  </si>
  <si>
    <t>V03AB15</t>
  </si>
  <si>
    <t>J02AA01</t>
  </si>
  <si>
    <t>L01AA09</t>
  </si>
  <si>
    <t>epoetin beta amp. 6*10000 i.j.</t>
  </si>
  <si>
    <t>epoetin beta amp. 6*2000 i.j.</t>
  </si>
  <si>
    <t>B03XA03</t>
  </si>
  <si>
    <t>citarabin amp 1*500mg/20ml</t>
  </si>
  <si>
    <t>paracetamol inj 10*10 mg/ml</t>
  </si>
  <si>
    <t>neostigmin inj.  10*0.5 mg/ml</t>
  </si>
  <si>
    <t>trastuzumab inf. 1*150 mg</t>
  </si>
  <si>
    <t>C01CA07</t>
  </si>
  <si>
    <t>C01CA06</t>
  </si>
  <si>
    <t>MCT OIL SHS - amino kapronska kiselina</t>
  </si>
  <si>
    <t>N01AF03</t>
  </si>
  <si>
    <t xml:space="preserve">zoledronična kiselina koncetrat za rastvor za infuziju 1*5mg </t>
  </si>
  <si>
    <t>dobutamin koncetrat za rastvor za infuziju 1*5mg  1 x 250mg/20ml</t>
  </si>
  <si>
    <t xml:space="preserve">fenilefrin rastvor za injekciju 1*10mg/ml </t>
  </si>
  <si>
    <t>tiopental prašak za rastvor za injekciju 1 x 500mg</t>
  </si>
  <si>
    <t>N01AX03</t>
  </si>
  <si>
    <t>S01LA04</t>
  </si>
  <si>
    <t xml:space="preserve">ketamin rastvor za injekciju 25*50 mg/10ml </t>
  </si>
  <si>
    <t>ranibizumab rastvor za injekciju 1x(10mg/ml) 0.23ml</t>
  </si>
  <si>
    <t>B02BD08</t>
  </si>
  <si>
    <t>eptakog alfa (faktor koagulacije VIIa) prašak i rastvarač za rastvor za injekciju 1 x 1mg</t>
  </si>
  <si>
    <t>linezolid rastvor za infuziju 10 x 300ml, (2mg/ml)</t>
  </si>
  <si>
    <t>J01XX08</t>
  </si>
  <si>
    <t>V03AF01</t>
  </si>
  <si>
    <t>L04AB06</t>
  </si>
  <si>
    <t>L01XX17</t>
  </si>
  <si>
    <t>golimumab rastvor za injekciju 1 x 50mg</t>
  </si>
  <si>
    <t>topotekan hlorid koncentrat za rastvor za infuziju 5 x 4mg</t>
  </si>
  <si>
    <t>mesna rastvor za infuziju 10*400 mg/4 ml</t>
  </si>
  <si>
    <t>kalijum hlorid 14,9% koncentrat za rastvor za infuziju 20 x 10ml</t>
  </si>
  <si>
    <t>J06BB16</t>
  </si>
  <si>
    <t>polivizumab inj 1*50mg/5ml (Synagis)</t>
  </si>
  <si>
    <t>LO1AA09</t>
  </si>
  <si>
    <t>B06AC02</t>
  </si>
  <si>
    <t>linezolid tabl. film 10 x 600mg</t>
  </si>
  <si>
    <t>B01AC06</t>
  </si>
  <si>
    <t>acetilsalicilna kiselina tablete 20 x 100mg</t>
  </si>
  <si>
    <t>paracetamol tablete 20 x 500mg</t>
  </si>
  <si>
    <t>UKUPNO AMPULIRANI LJEKOVI</t>
  </si>
  <si>
    <t>enoksaparin amp. 10*2000 i.j.</t>
  </si>
  <si>
    <t>humani fibrinogen,humani trombin (med. sunđer) 9,5cm*4,8cm</t>
  </si>
  <si>
    <t>dalteparin-natrijum špric 10*10000 i.j.</t>
  </si>
  <si>
    <t>fibrinsko ljepilo prašak 1*3 ml</t>
  </si>
  <si>
    <t>bendamustin inj 5*25mg</t>
  </si>
  <si>
    <t xml:space="preserve">bendamustin inf. 5*100mg </t>
  </si>
  <si>
    <t>horiogonadotropin amp 3*1500 ij</t>
  </si>
  <si>
    <t>midazolam amp 10*15mg/3ml</t>
  </si>
  <si>
    <t>L01CD04</t>
  </si>
  <si>
    <t>cabazitaksel inf. 1x(60mg/1,5ml)</t>
  </si>
  <si>
    <t xml:space="preserve">ciklosporin A kaps. 50*25 mg </t>
  </si>
  <si>
    <t>povidon jodid pjena 1*7.5% ED,500 ml</t>
  </si>
  <si>
    <t>povidon jodid rastv 1*10% ED,500 ml</t>
  </si>
  <si>
    <t>zaštićeni naziv</t>
  </si>
  <si>
    <t>Proizvođač</t>
  </si>
  <si>
    <t>Jed.mjere</t>
  </si>
  <si>
    <t>Kolicina</t>
  </si>
  <si>
    <t>Cijena</t>
  </si>
  <si>
    <t>Ukupno:</t>
  </si>
  <si>
    <t>cijena procijenjena</t>
  </si>
  <si>
    <t>Procijenjena vrijednost</t>
  </si>
  <si>
    <t>Ponuđ. količina</t>
  </si>
  <si>
    <t>pregnyl amp.3x1500 ij/ml</t>
  </si>
  <si>
    <t>Organon (MSD)</t>
  </si>
  <si>
    <t>kut</t>
  </si>
  <si>
    <t>puregon 50 ij,1x0,5ml</t>
  </si>
  <si>
    <t>puregon 100 ij,1x0,5ml</t>
  </si>
  <si>
    <t>invanz pras.za inf.1x1g</t>
  </si>
  <si>
    <t>MSD</t>
  </si>
  <si>
    <t>cancidas pras.za inf.50mg 1x50mg</t>
  </si>
  <si>
    <t>cancidas pras.za inf.70mg 1x100mg</t>
  </si>
  <si>
    <t>remicade pras.za inf.1x100mg</t>
  </si>
  <si>
    <t>Jansen Biologics(MSD)</t>
  </si>
  <si>
    <t>sinponi rast.za inj.1x50mg</t>
  </si>
  <si>
    <t>esmeron 10x5ml(50mg/5ml)</t>
  </si>
  <si>
    <t>bridion 10x2ml (100mg/ml)</t>
  </si>
  <si>
    <t>C02CA06</t>
  </si>
  <si>
    <t>urapidil amp 5*50 mg/10ml</t>
  </si>
  <si>
    <t>urapidil amp 5*25 mg/5ml</t>
  </si>
  <si>
    <t>J06AA03</t>
  </si>
  <si>
    <t>serum protiv otrova zmije boč. 5ml</t>
  </si>
  <si>
    <t>J06BA02</t>
  </si>
  <si>
    <t>imunoglobulin- IgIV 7S koncentrat za inf. 5%</t>
  </si>
  <si>
    <t>J06BB01</t>
  </si>
  <si>
    <t>anti D (Rho) imunoglobulin inj. 1*300 mcg</t>
  </si>
  <si>
    <t>J06BB02</t>
  </si>
  <si>
    <t>imunoglobulin antitetanusni inj 1*250 IJ/ml</t>
  </si>
  <si>
    <t>pregnyl amp.1x5000 ij/ml</t>
  </si>
  <si>
    <t>tienam pras.za inf.10x(500+500)mg</t>
  </si>
  <si>
    <t>oncotice 1x12,5mg lio boč.</t>
  </si>
  <si>
    <t>BCG imunoterapeutik lio boč .</t>
  </si>
  <si>
    <t>Slovima</t>
  </si>
  <si>
    <t>sedamstotinatrihiljadešeststotinapetnaesteura  i četrdesetdvacenta</t>
  </si>
  <si>
    <t>ukupno slovima: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</si>
</sst>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  <charset val="238"/>
    </font>
    <font>
      <i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i/>
      <sz val="12"/>
      <color indexed="10"/>
      <name val="Times New Roman"/>
      <family val="1"/>
    </font>
    <font>
      <b/>
      <i/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sz val="12"/>
      <name val="Arial"/>
      <family val="2"/>
      <charset val="238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b/>
      <i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0"/>
      <color indexed="10"/>
      <name val="Arial"/>
      <family val="2"/>
      <charset val="238"/>
    </font>
    <font>
      <i/>
      <sz val="10"/>
      <color indexed="10"/>
      <name val="Times New Roman"/>
      <family val="1"/>
    </font>
    <font>
      <sz val="10"/>
      <color indexed="17"/>
      <name val="Arial"/>
      <family val="2"/>
    </font>
    <font>
      <i/>
      <sz val="12"/>
      <color indexed="36"/>
      <name val="Times New Roman"/>
      <family val="1"/>
    </font>
    <font>
      <sz val="10"/>
      <color indexed="36"/>
      <name val="Arial"/>
      <family val="2"/>
    </font>
    <font>
      <i/>
      <sz val="12"/>
      <color indexed="18"/>
      <name val="Times New Roman"/>
      <family val="1"/>
    </font>
    <font>
      <sz val="10"/>
      <color indexed="18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5" fillId="0" borderId="0"/>
  </cellStyleXfs>
  <cellXfs count="404">
    <xf numFmtId="0" fontId="0" fillId="0" borderId="0" xfId="0"/>
    <xf numFmtId="0" fontId="1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4" fontId="1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4" fontId="6" fillId="0" borderId="2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0" fontId="7" fillId="0" borderId="3" xfId="9" applyFont="1" applyFill="1" applyBorder="1"/>
    <xf numFmtId="0" fontId="6" fillId="0" borderId="3" xfId="9" applyFont="1" applyFill="1" applyBorder="1" applyAlignment="1">
      <alignment horizontal="center"/>
    </xf>
    <xf numFmtId="0" fontId="6" fillId="0" borderId="3" xfId="9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3" fontId="6" fillId="0" borderId="3" xfId="0" applyNumberFormat="1" applyFont="1" applyFill="1" applyBorder="1"/>
    <xf numFmtId="0" fontId="6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 applyAlignment="1">
      <alignment horizontal="right"/>
    </xf>
    <xf numFmtId="4" fontId="6" fillId="0" borderId="0" xfId="0" applyNumberFormat="1" applyFont="1" applyFill="1"/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/>
    <xf numFmtId="4" fontId="6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7" fillId="0" borderId="3" xfId="0" applyFont="1" applyFill="1" applyBorder="1"/>
    <xf numFmtId="4" fontId="6" fillId="0" borderId="2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horizontal="center"/>
    </xf>
    <xf numFmtId="0" fontId="6" fillId="0" borderId="2" xfId="5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9" applyFont="1" applyFill="1" applyBorder="1"/>
    <xf numFmtId="4" fontId="6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6" fillId="0" borderId="3" xfId="1" applyNumberFormat="1" applyFont="1" applyFill="1" applyBorder="1" applyAlignment="1"/>
    <xf numFmtId="0" fontId="6" fillId="0" borderId="2" xfId="5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0" borderId="5" xfId="9" applyFont="1" applyFill="1" applyBorder="1"/>
    <xf numFmtId="4" fontId="6" fillId="0" borderId="7" xfId="0" applyNumberFormat="1" applyFont="1" applyFill="1" applyBorder="1" applyAlignment="1">
      <alignment horizontal="right"/>
    </xf>
    <xf numFmtId="4" fontId="6" fillId="0" borderId="7" xfId="5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3" fontId="13" fillId="2" borderId="0" xfId="0" applyNumberFormat="1" applyFont="1" applyFill="1"/>
    <xf numFmtId="0" fontId="7" fillId="0" borderId="2" xfId="9" applyFont="1" applyFill="1" applyBorder="1"/>
    <xf numFmtId="4" fontId="6" fillId="0" borderId="4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5" xfId="9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/>
    <xf numFmtId="4" fontId="10" fillId="0" borderId="2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4" fontId="11" fillId="0" borderId="0" xfId="0" applyNumberFormat="1" applyFont="1" applyFill="1" applyBorder="1"/>
    <xf numFmtId="0" fontId="6" fillId="0" borderId="6" xfId="0" applyFont="1" applyFill="1" applyBorder="1" applyAlignment="1"/>
    <xf numFmtId="0" fontId="16" fillId="0" borderId="3" xfId="0" applyFont="1" applyFill="1" applyBorder="1"/>
    <xf numFmtId="0" fontId="16" fillId="0" borderId="9" xfId="1" applyFont="1" applyFill="1" applyBorder="1" applyAlignment="1">
      <alignment horizontal="center"/>
    </xf>
    <xf numFmtId="4" fontId="16" fillId="0" borderId="2" xfId="0" applyNumberFormat="1" applyFont="1" applyFill="1" applyBorder="1"/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/>
    <xf numFmtId="0" fontId="16" fillId="0" borderId="3" xfId="1" applyFont="1" applyFill="1" applyBorder="1" applyAlignment="1"/>
    <xf numFmtId="4" fontId="16" fillId="0" borderId="3" xfId="1" applyNumberFormat="1" applyFont="1" applyFill="1" applyBorder="1"/>
    <xf numFmtId="4" fontId="16" fillId="0" borderId="3" xfId="5" applyNumberFormat="1" applyFont="1" applyFill="1" applyBorder="1" applyAlignment="1">
      <alignment horizontal="right"/>
    </xf>
    <xf numFmtId="4" fontId="0" fillId="0" borderId="0" xfId="0" applyNumberFormat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/>
    <xf numFmtId="4" fontId="16" fillId="0" borderId="3" xfId="0" applyNumberFormat="1" applyFont="1" applyFill="1" applyBorder="1"/>
    <xf numFmtId="0" fontId="6" fillId="3" borderId="3" xfId="0" applyFont="1" applyFill="1" applyBorder="1"/>
    <xf numFmtId="0" fontId="6" fillId="3" borderId="9" xfId="5" applyFont="1" applyFill="1" applyBorder="1" applyAlignment="1">
      <alignment horizontal="center"/>
    </xf>
    <xf numFmtId="4" fontId="6" fillId="3" borderId="2" xfId="5" applyNumberFormat="1" applyFont="1" applyFill="1" applyBorder="1" applyAlignment="1">
      <alignment horizontal="right"/>
    </xf>
    <xf numFmtId="0" fontId="6" fillId="3" borderId="9" xfId="1" applyFont="1" applyFill="1" applyBorder="1" applyAlignment="1">
      <alignment horizontal="center"/>
    </xf>
    <xf numFmtId="0" fontId="6" fillId="3" borderId="2" xfId="1" applyFont="1" applyFill="1" applyBorder="1" applyAlignment="1"/>
    <xf numFmtId="3" fontId="6" fillId="3" borderId="2" xfId="1" applyNumberFormat="1" applyFont="1" applyFill="1" applyBorder="1" applyAlignment="1"/>
    <xf numFmtId="4" fontId="6" fillId="3" borderId="2" xfId="1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/>
    <xf numFmtId="3" fontId="6" fillId="3" borderId="3" xfId="0" applyNumberFormat="1" applyFont="1" applyFill="1" applyBorder="1" applyAlignment="1"/>
    <xf numFmtId="4" fontId="6" fillId="3" borderId="3" xfId="0" applyNumberFormat="1" applyFont="1" applyFill="1" applyBorder="1"/>
    <xf numFmtId="0" fontId="6" fillId="3" borderId="9" xfId="0" applyFont="1" applyFill="1" applyBorder="1" applyAlignment="1"/>
    <xf numFmtId="3" fontId="6" fillId="3" borderId="2" xfId="0" applyNumberFormat="1" applyFont="1" applyFill="1" applyBorder="1" applyAlignment="1"/>
    <xf numFmtId="4" fontId="6" fillId="3" borderId="2" xfId="0" applyNumberFormat="1" applyFont="1" applyFill="1" applyBorder="1"/>
    <xf numFmtId="0" fontId="17" fillId="3" borderId="3" xfId="0" applyFont="1" applyFill="1" applyBorder="1"/>
    <xf numFmtId="0" fontId="17" fillId="3" borderId="9" xfId="0" applyFont="1" applyFill="1" applyBorder="1" applyAlignment="1">
      <alignment horizontal="center"/>
    </xf>
    <xf numFmtId="0" fontId="17" fillId="3" borderId="9" xfId="0" applyFont="1" applyFill="1" applyBorder="1" applyAlignment="1"/>
    <xf numFmtId="3" fontId="17" fillId="3" borderId="2" xfId="0" applyNumberFormat="1" applyFont="1" applyFill="1" applyBorder="1" applyAlignment="1"/>
    <xf numFmtId="4" fontId="17" fillId="3" borderId="2" xfId="0" applyNumberFormat="1" applyFont="1" applyFill="1" applyBorder="1"/>
    <xf numFmtId="0" fontId="6" fillId="3" borderId="2" xfId="0" applyFont="1" applyFill="1" applyBorder="1" applyAlignment="1"/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/>
    <xf numFmtId="3" fontId="17" fillId="3" borderId="3" xfId="0" applyNumberFormat="1" applyFont="1" applyFill="1" applyBorder="1" applyAlignment="1"/>
    <xf numFmtId="0" fontId="6" fillId="3" borderId="7" xfId="5" applyFont="1" applyFill="1" applyBorder="1" applyAlignment="1"/>
    <xf numFmtId="3" fontId="6" fillId="3" borderId="3" xfId="5" applyNumberFormat="1" applyFont="1" applyFill="1" applyBorder="1"/>
    <xf numFmtId="0" fontId="6" fillId="3" borderId="7" xfId="0" applyFont="1" applyFill="1" applyBorder="1" applyAlignment="1"/>
    <xf numFmtId="3" fontId="16" fillId="0" borderId="3" xfId="1" applyNumberFormat="1" applyFont="1" applyFill="1" applyBorder="1" applyAlignment="1"/>
    <xf numFmtId="0" fontId="6" fillId="3" borderId="5" xfId="0" applyFont="1" applyFill="1" applyBorder="1" applyAlignment="1"/>
    <xf numFmtId="0" fontId="6" fillId="3" borderId="3" xfId="1" applyFont="1" applyFill="1" applyBorder="1" applyAlignment="1"/>
    <xf numFmtId="3" fontId="6" fillId="3" borderId="3" xfId="1" applyNumberFormat="1" applyFont="1" applyFill="1" applyBorder="1" applyAlignment="1"/>
    <xf numFmtId="4" fontId="6" fillId="3" borderId="3" xfId="1" applyNumberFormat="1" applyFont="1" applyFill="1" applyBorder="1"/>
    <xf numFmtId="4" fontId="6" fillId="3" borderId="3" xfId="5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vertical="center" wrapText="1"/>
    </xf>
    <xf numFmtId="3" fontId="16" fillId="0" borderId="3" xfId="0" applyNumberFormat="1" applyFont="1" applyFill="1" applyBorder="1"/>
    <xf numFmtId="3" fontId="16" fillId="0" borderId="2" xfId="0" applyNumberFormat="1" applyFont="1" applyFill="1" applyBorder="1" applyAlignment="1"/>
    <xf numFmtId="3" fontId="16" fillId="0" borderId="3" xfId="9" applyNumberFormat="1" applyFont="1" applyFill="1" applyBorder="1"/>
    <xf numFmtId="3" fontId="18" fillId="0" borderId="2" xfId="5" applyNumberFormat="1" applyFont="1" applyFill="1" applyBorder="1"/>
    <xf numFmtId="3" fontId="16" fillId="0" borderId="7" xfId="0" applyNumberFormat="1" applyFont="1" applyFill="1" applyBorder="1" applyAlignment="1"/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3" fontId="16" fillId="0" borderId="2" xfId="9" applyNumberFormat="1" applyFont="1" applyFill="1" applyBorder="1"/>
    <xf numFmtId="3" fontId="16" fillId="0" borderId="3" xfId="0" applyNumberFormat="1" applyFont="1" applyFill="1" applyBorder="1" applyAlignment="1"/>
    <xf numFmtId="3" fontId="16" fillId="0" borderId="0" xfId="0" applyNumberFormat="1" applyFont="1" applyFill="1" applyBorder="1" applyAlignment="1"/>
    <xf numFmtId="3" fontId="16" fillId="0" borderId="2" xfId="0" applyNumberFormat="1" applyFont="1" applyFill="1" applyBorder="1"/>
    <xf numFmtId="3" fontId="16" fillId="0" borderId="5" xfId="0" applyNumberFormat="1" applyFont="1" applyFill="1" applyBorder="1"/>
    <xf numFmtId="3" fontId="16" fillId="0" borderId="1" xfId="0" applyNumberFormat="1" applyFont="1" applyFill="1" applyBorder="1" applyAlignment="1"/>
    <xf numFmtId="3" fontId="16" fillId="0" borderId="5" xfId="9" applyNumberFormat="1" applyFont="1" applyFill="1" applyBorder="1"/>
    <xf numFmtId="3" fontId="16" fillId="0" borderId="0" xfId="9" applyNumberFormat="1" applyFont="1" applyFill="1" applyBorder="1"/>
    <xf numFmtId="3" fontId="20" fillId="0" borderId="0" xfId="0" applyNumberFormat="1" applyFont="1" applyFill="1"/>
    <xf numFmtId="3" fontId="18" fillId="0" borderId="0" xfId="0" applyNumberFormat="1" applyFont="1" applyFill="1"/>
    <xf numFmtId="4" fontId="6" fillId="0" borderId="1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" fontId="11" fillId="0" borderId="11" xfId="0" applyNumberFormat="1" applyFont="1" applyFill="1" applyBorder="1"/>
    <xf numFmtId="4" fontId="6" fillId="0" borderId="4" xfId="0" applyNumberFormat="1" applyFont="1" applyFill="1" applyBorder="1"/>
    <xf numFmtId="4" fontId="11" fillId="4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6" fillId="0" borderId="6" xfId="0" applyNumberFormat="1" applyFont="1" applyFill="1" applyBorder="1"/>
    <xf numFmtId="4" fontId="4" fillId="4" borderId="4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0" fillId="0" borderId="3" xfId="0" applyNumberFormat="1" applyFont="1" applyFill="1" applyBorder="1"/>
    <xf numFmtId="3" fontId="3" fillId="0" borderId="3" xfId="0" applyNumberFormat="1" applyFont="1" applyFill="1" applyBorder="1"/>
    <xf numFmtId="3" fontId="18" fillId="0" borderId="7" xfId="5" applyNumberFormat="1" applyFont="1" applyFill="1" applyBorder="1"/>
    <xf numFmtId="3" fontId="16" fillId="0" borderId="7" xfId="9" applyNumberFormat="1" applyFont="1" applyFill="1" applyBorder="1"/>
    <xf numFmtId="3" fontId="16" fillId="0" borderId="4" xfId="9" applyNumberFormat="1" applyFont="1" applyFill="1" applyBorder="1"/>
    <xf numFmtId="3" fontId="16" fillId="0" borderId="7" xfId="0" applyNumberFormat="1" applyFont="1" applyFill="1" applyBorder="1"/>
    <xf numFmtId="3" fontId="16" fillId="0" borderId="4" xfId="0" applyNumberFormat="1" applyFont="1" applyFill="1" applyBorder="1" applyAlignment="1"/>
    <xf numFmtId="3" fontId="21" fillId="0" borderId="2" xfId="5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/>
    <xf numFmtId="3" fontId="18" fillId="0" borderId="3" xfId="0" applyNumberFormat="1" applyFont="1" applyFill="1" applyBorder="1"/>
    <xf numFmtId="0" fontId="18" fillId="0" borderId="0" xfId="0" applyFont="1" applyFill="1"/>
    <xf numFmtId="49" fontId="16" fillId="0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/>
    <xf numFmtId="0" fontId="22" fillId="0" borderId="3" xfId="0" applyFont="1" applyFill="1" applyBorder="1" applyAlignment="1">
      <alignment vertical="center"/>
    </xf>
    <xf numFmtId="0" fontId="22" fillId="0" borderId="0" xfId="0" applyFont="1" applyFill="1"/>
    <xf numFmtId="3" fontId="23" fillId="0" borderId="3" xfId="0" applyNumberFormat="1" applyFont="1" applyFill="1" applyBorder="1"/>
    <xf numFmtId="0" fontId="23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3" xfId="9" applyFont="1" applyFill="1" applyBorder="1" applyAlignment="1">
      <alignment horizontal="center"/>
    </xf>
    <xf numFmtId="0" fontId="17" fillId="0" borderId="3" xfId="9" applyFont="1" applyFill="1" applyBorder="1"/>
    <xf numFmtId="4" fontId="17" fillId="0" borderId="2" xfId="0" applyNumberFormat="1" applyFont="1" applyFill="1" applyBorder="1" applyAlignment="1">
      <alignment horizontal="right"/>
    </xf>
    <xf numFmtId="4" fontId="17" fillId="0" borderId="4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/>
    <xf numFmtId="3" fontId="16" fillId="5" borderId="2" xfId="0" applyNumberFormat="1" applyFont="1" applyFill="1" applyBorder="1" applyAlignment="1"/>
    <xf numFmtId="4" fontId="6" fillId="5" borderId="2" xfId="0" applyNumberFormat="1" applyFont="1" applyFill="1" applyBorder="1" applyAlignment="1">
      <alignment horizontal="right"/>
    </xf>
    <xf numFmtId="4" fontId="6" fillId="5" borderId="10" xfId="0" applyNumberFormat="1" applyFont="1" applyFill="1" applyBorder="1" applyAlignment="1">
      <alignment horizontal="right"/>
    </xf>
    <xf numFmtId="3" fontId="5" fillId="5" borderId="3" xfId="0" applyNumberFormat="1" applyFont="1" applyFill="1" applyBorder="1"/>
    <xf numFmtId="3" fontId="5" fillId="5" borderId="0" xfId="0" applyNumberFormat="1" applyFont="1" applyFill="1"/>
    <xf numFmtId="0" fontId="5" fillId="5" borderId="0" xfId="0" applyFont="1" applyFill="1"/>
    <xf numFmtId="4" fontId="6" fillId="5" borderId="4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/>
    <xf numFmtId="4" fontId="10" fillId="5" borderId="2" xfId="0" applyNumberFormat="1" applyFont="1" applyFill="1" applyBorder="1" applyAlignment="1">
      <alignment horizontal="right"/>
    </xf>
    <xf numFmtId="4" fontId="10" fillId="5" borderId="4" xfId="0" applyNumberFormat="1" applyFont="1" applyFill="1" applyBorder="1" applyAlignment="1">
      <alignment horizontal="right"/>
    </xf>
    <xf numFmtId="4" fontId="4" fillId="5" borderId="9" xfId="0" applyNumberFormat="1" applyFont="1" applyFill="1" applyBorder="1" applyAlignment="1">
      <alignment horizontal="right"/>
    </xf>
    <xf numFmtId="4" fontId="10" fillId="5" borderId="10" xfId="0" applyNumberFormat="1" applyFont="1" applyFill="1" applyBorder="1" applyAlignment="1">
      <alignment horizontal="right"/>
    </xf>
    <xf numFmtId="0" fontId="7" fillId="5" borderId="3" xfId="9" applyFont="1" applyFill="1" applyBorder="1"/>
    <xf numFmtId="3" fontId="16" fillId="5" borderId="3" xfId="9" applyNumberFormat="1" applyFont="1" applyFill="1" applyBorder="1"/>
    <xf numFmtId="3" fontId="16" fillId="5" borderId="2" xfId="9" applyNumberFormat="1" applyFont="1" applyFill="1" applyBorder="1"/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/>
    <xf numFmtId="4" fontId="14" fillId="5" borderId="2" xfId="0" applyNumberFormat="1" applyFont="1" applyFill="1" applyBorder="1" applyAlignment="1">
      <alignment horizontal="right"/>
    </xf>
    <xf numFmtId="4" fontId="14" fillId="5" borderId="10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/>
    </xf>
    <xf numFmtId="0" fontId="16" fillId="5" borderId="2" xfId="0" applyFont="1" applyFill="1" applyBorder="1" applyAlignment="1"/>
    <xf numFmtId="4" fontId="16" fillId="5" borderId="2" xfId="0" applyNumberFormat="1" applyFont="1" applyFill="1" applyBorder="1" applyAlignment="1">
      <alignment horizontal="right"/>
    </xf>
    <xf numFmtId="4" fontId="16" fillId="5" borderId="4" xfId="0" applyNumberFormat="1" applyFont="1" applyFill="1" applyBorder="1" applyAlignment="1">
      <alignment horizontal="right"/>
    </xf>
    <xf numFmtId="3" fontId="18" fillId="5" borderId="3" xfId="0" applyNumberFormat="1" applyFont="1" applyFill="1" applyBorder="1"/>
    <xf numFmtId="3" fontId="18" fillId="5" borderId="0" xfId="0" applyNumberFormat="1" applyFont="1" applyFill="1"/>
    <xf numFmtId="0" fontId="18" fillId="5" borderId="0" xfId="0" applyFont="1" applyFill="1"/>
    <xf numFmtId="3" fontId="16" fillId="5" borderId="3" xfId="0" applyNumberFormat="1" applyFont="1" applyFill="1" applyBorder="1" applyAlignment="1"/>
    <xf numFmtId="4" fontId="16" fillId="5" borderId="3" xfId="0" applyNumberFormat="1" applyFont="1" applyFill="1" applyBorder="1" applyAlignment="1">
      <alignment horizontal="right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/>
    </xf>
    <xf numFmtId="0" fontId="24" fillId="5" borderId="2" xfId="0" applyFont="1" applyFill="1" applyBorder="1" applyAlignment="1"/>
    <xf numFmtId="3" fontId="24" fillId="5" borderId="2" xfId="0" applyNumberFormat="1" applyFont="1" applyFill="1" applyBorder="1" applyAlignment="1"/>
    <xf numFmtId="4" fontId="24" fillId="5" borderId="2" xfId="0" applyNumberFormat="1" applyFont="1" applyFill="1" applyBorder="1" applyAlignment="1">
      <alignment horizontal="right"/>
    </xf>
    <xf numFmtId="4" fontId="24" fillId="5" borderId="4" xfId="0" applyNumberFormat="1" applyFont="1" applyFill="1" applyBorder="1" applyAlignment="1">
      <alignment horizontal="right"/>
    </xf>
    <xf numFmtId="3" fontId="25" fillId="5" borderId="3" xfId="0" applyNumberFormat="1" applyFont="1" applyFill="1" applyBorder="1"/>
    <xf numFmtId="3" fontId="25" fillId="5" borderId="0" xfId="0" applyNumberFormat="1" applyFont="1" applyFill="1"/>
    <xf numFmtId="0" fontId="25" fillId="5" borderId="0" xfId="0" applyFont="1" applyFill="1"/>
    <xf numFmtId="4" fontId="16" fillId="5" borderId="10" xfId="0" applyNumberFormat="1" applyFont="1" applyFill="1" applyBorder="1" applyAlignment="1">
      <alignment horizontal="right"/>
    </xf>
    <xf numFmtId="0" fontId="6" fillId="5" borderId="3" xfId="9" applyFont="1" applyFill="1" applyBorder="1" applyAlignment="1">
      <alignment horizontal="center"/>
    </xf>
    <xf numFmtId="0" fontId="6" fillId="5" borderId="3" xfId="9" applyFont="1" applyFill="1" applyBorder="1"/>
    <xf numFmtId="4" fontId="6" fillId="5" borderId="3" xfId="0" applyNumberFormat="1" applyFont="1" applyFill="1" applyBorder="1" applyAlignment="1">
      <alignment horizontal="right"/>
    </xf>
    <xf numFmtId="4" fontId="6" fillId="5" borderId="10" xfId="0" applyNumberFormat="1" applyFont="1" applyFill="1" applyBorder="1"/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/>
    <xf numFmtId="4" fontId="6" fillId="5" borderId="4" xfId="0" applyNumberFormat="1" applyFont="1" applyFill="1" applyBorder="1"/>
    <xf numFmtId="49" fontId="6" fillId="5" borderId="1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/>
    </xf>
    <xf numFmtId="0" fontId="16" fillId="5" borderId="3" xfId="0" applyFont="1" applyFill="1" applyBorder="1" applyAlignment="1"/>
    <xf numFmtId="4" fontId="16" fillId="5" borderId="4" xfId="0" applyNumberFormat="1" applyFont="1" applyFill="1" applyBorder="1"/>
    <xf numFmtId="0" fontId="6" fillId="5" borderId="3" xfId="0" applyFont="1" applyFill="1" applyBorder="1"/>
    <xf numFmtId="3" fontId="16" fillId="5" borderId="3" xfId="0" applyNumberFormat="1" applyFont="1" applyFill="1" applyBorder="1"/>
    <xf numFmtId="0" fontId="14" fillId="5" borderId="3" xfId="0" applyFont="1" applyFill="1" applyBorder="1" applyAlignment="1">
      <alignment horizontal="center"/>
    </xf>
    <xf numFmtId="0" fontId="14" fillId="5" borderId="3" xfId="0" applyFont="1" applyFill="1" applyBorder="1" applyAlignment="1"/>
    <xf numFmtId="4" fontId="14" fillId="5" borderId="3" xfId="0" applyNumberFormat="1" applyFont="1" applyFill="1" applyBorder="1" applyAlignment="1">
      <alignment horizontal="right"/>
    </xf>
    <xf numFmtId="4" fontId="14" fillId="5" borderId="10" xfId="0" applyNumberFormat="1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/>
    <xf numFmtId="0" fontId="16" fillId="6" borderId="3" xfId="0" applyFont="1" applyFill="1" applyBorder="1"/>
    <xf numFmtId="4" fontId="6" fillId="6" borderId="3" xfId="0" applyNumberFormat="1" applyFont="1" applyFill="1" applyBorder="1"/>
    <xf numFmtId="4" fontId="6" fillId="6" borderId="4" xfId="0" applyNumberFormat="1" applyFont="1" applyFill="1" applyBorder="1" applyAlignment="1">
      <alignment horizontal="right"/>
    </xf>
    <xf numFmtId="3" fontId="5" fillId="6" borderId="3" xfId="0" applyNumberFormat="1" applyFont="1" applyFill="1" applyBorder="1"/>
    <xf numFmtId="3" fontId="5" fillId="6" borderId="0" xfId="0" applyNumberFormat="1" applyFont="1" applyFill="1"/>
    <xf numFmtId="0" fontId="5" fillId="6" borderId="0" xfId="0" applyFont="1" applyFill="1"/>
    <xf numFmtId="4" fontId="14" fillId="5" borderId="4" xfId="0" applyNumberFormat="1" applyFont="1" applyFill="1" applyBorder="1" applyAlignment="1">
      <alignment horizontal="right"/>
    </xf>
    <xf numFmtId="0" fontId="26" fillId="5" borderId="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/>
    </xf>
    <xf numFmtId="0" fontId="26" fillId="5" borderId="2" xfId="0" applyFont="1" applyFill="1" applyBorder="1" applyAlignment="1"/>
    <xf numFmtId="3" fontId="26" fillId="5" borderId="2" xfId="0" applyNumberFormat="1" applyFont="1" applyFill="1" applyBorder="1" applyAlignment="1"/>
    <xf numFmtId="4" fontId="26" fillId="5" borderId="2" xfId="0" applyNumberFormat="1" applyFont="1" applyFill="1" applyBorder="1" applyAlignment="1">
      <alignment horizontal="right"/>
    </xf>
    <xf numFmtId="4" fontId="26" fillId="5" borderId="4" xfId="0" applyNumberFormat="1" applyFont="1" applyFill="1" applyBorder="1" applyAlignment="1">
      <alignment horizontal="right"/>
    </xf>
    <xf numFmtId="3" fontId="27" fillId="5" borderId="3" xfId="0" applyNumberFormat="1" applyFont="1" applyFill="1" applyBorder="1"/>
    <xf numFmtId="3" fontId="27" fillId="5" borderId="0" xfId="0" applyNumberFormat="1" applyFont="1" applyFill="1"/>
    <xf numFmtId="0" fontId="27" fillId="5" borderId="0" xfId="0" applyFont="1" applyFill="1"/>
    <xf numFmtId="0" fontId="6" fillId="5" borderId="2" xfId="9" applyFont="1" applyFill="1" applyBorder="1" applyAlignment="1">
      <alignment horizontal="center"/>
    </xf>
    <xf numFmtId="0" fontId="6" fillId="5" borderId="2" xfId="9" applyFont="1" applyFill="1" applyBorder="1"/>
    <xf numFmtId="3" fontId="16" fillId="5" borderId="2" xfId="0" applyNumberFormat="1" applyFont="1" applyFill="1" applyBorder="1"/>
    <xf numFmtId="0" fontId="6" fillId="5" borderId="3" xfId="9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3" fontId="16" fillId="2" borderId="2" xfId="0" applyNumberFormat="1" applyFont="1" applyFill="1" applyBorder="1" applyAlignment="1"/>
    <xf numFmtId="4" fontId="6" fillId="2" borderId="2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/>
    <xf numFmtId="0" fontId="5" fillId="2" borderId="0" xfId="0" applyFont="1" applyFill="1"/>
    <xf numFmtId="0" fontId="6" fillId="5" borderId="4" xfId="9" applyFont="1" applyFill="1" applyBorder="1"/>
    <xf numFmtId="0" fontId="6" fillId="0" borderId="2" xfId="9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6" fillId="7" borderId="7" xfId="0" applyFont="1" applyFill="1" applyBorder="1" applyAlignment="1">
      <alignment horizontal="center" vertical="center" wrapText="1"/>
    </xf>
    <xf numFmtId="3" fontId="16" fillId="7" borderId="7" xfId="0" applyNumberFormat="1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horizontal="right" vertical="center" wrapText="1"/>
    </xf>
    <xf numFmtId="4" fontId="6" fillId="7" borderId="7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0" fontId="5" fillId="7" borderId="0" xfId="0" applyFont="1" applyFill="1"/>
    <xf numFmtId="0" fontId="6" fillId="8" borderId="6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6" fillId="8" borderId="7" xfId="0" applyFont="1" applyFill="1" applyBorder="1" applyAlignment="1">
      <alignment horizontal="center" vertical="center" wrapText="1"/>
    </xf>
    <xf numFmtId="3" fontId="16" fillId="8" borderId="7" xfId="0" applyNumberFormat="1" applyFont="1" applyFill="1" applyBorder="1" applyAlignment="1">
      <alignment horizontal="center" vertical="center"/>
    </xf>
    <xf numFmtId="4" fontId="6" fillId="8" borderId="7" xfId="0" applyNumberFormat="1" applyFont="1" applyFill="1" applyBorder="1" applyAlignment="1">
      <alignment horizontal="right" vertical="center" wrapText="1"/>
    </xf>
    <xf numFmtId="4" fontId="6" fillId="8" borderId="7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horizontal="center"/>
    </xf>
    <xf numFmtId="0" fontId="5" fillId="8" borderId="0" xfId="0" applyFont="1" applyFill="1"/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 applyAlignment="1"/>
    <xf numFmtId="3" fontId="16" fillId="8" borderId="2" xfId="0" applyNumberFormat="1" applyFont="1" applyFill="1" applyBorder="1" applyAlignment="1"/>
    <xf numFmtId="3" fontId="16" fillId="8" borderId="7" xfId="0" applyNumberFormat="1" applyFont="1" applyFill="1" applyBorder="1" applyAlignment="1"/>
    <xf numFmtId="3" fontId="6" fillId="8" borderId="3" xfId="0" applyNumberFormat="1" applyFont="1" applyFill="1" applyBorder="1"/>
    <xf numFmtId="4" fontId="6" fillId="8" borderId="7" xfId="0" applyNumberFormat="1" applyFont="1" applyFill="1" applyBorder="1" applyAlignment="1">
      <alignment horizontal="right"/>
    </xf>
    <xf numFmtId="4" fontId="11" fillId="8" borderId="0" xfId="0" applyNumberFormat="1" applyFont="1" applyFill="1" applyBorder="1" applyAlignment="1">
      <alignment horizontal="right"/>
    </xf>
    <xf numFmtId="3" fontId="5" fillId="8" borderId="3" xfId="0" applyNumberFormat="1" applyFont="1" applyFill="1" applyBorder="1"/>
    <xf numFmtId="4" fontId="6" fillId="8" borderId="2" xfId="0" applyNumberFormat="1" applyFont="1" applyFill="1" applyBorder="1" applyAlignment="1">
      <alignment horizontal="right"/>
    </xf>
    <xf numFmtId="4" fontId="6" fillId="8" borderId="6" xfId="0" applyNumberFormat="1" applyFont="1" applyFill="1" applyBorder="1" applyAlignment="1">
      <alignment horizontal="right"/>
    </xf>
    <xf numFmtId="3" fontId="5" fillId="8" borderId="0" xfId="0" applyNumberFormat="1" applyFont="1" applyFill="1"/>
    <xf numFmtId="0" fontId="6" fillId="8" borderId="2" xfId="5" applyFont="1" applyFill="1" applyBorder="1" applyAlignment="1">
      <alignment horizontal="center"/>
    </xf>
    <xf numFmtId="0" fontId="6" fillId="8" borderId="2" xfId="5" applyFont="1" applyFill="1" applyBorder="1" applyAlignment="1"/>
    <xf numFmtId="3" fontId="18" fillId="8" borderId="2" xfId="5" applyNumberFormat="1" applyFont="1" applyFill="1" applyBorder="1"/>
    <xf numFmtId="4" fontId="6" fillId="8" borderId="2" xfId="5" applyNumberFormat="1" applyFont="1" applyFill="1" applyBorder="1" applyAlignment="1">
      <alignment horizontal="right"/>
    </xf>
    <xf numFmtId="3" fontId="3" fillId="8" borderId="3" xfId="0" applyNumberFormat="1" applyFont="1" applyFill="1" applyBorder="1"/>
    <xf numFmtId="0" fontId="4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3" fontId="13" fillId="8" borderId="0" xfId="0" applyNumberFormat="1" applyFont="1" applyFill="1"/>
    <xf numFmtId="0" fontId="6" fillId="8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3" fontId="5" fillId="7" borderId="3" xfId="0" applyNumberFormat="1" applyFont="1" applyFill="1" applyBorder="1"/>
    <xf numFmtId="3" fontId="13" fillId="7" borderId="0" xfId="0" applyNumberFormat="1" applyFont="1" applyFill="1"/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3" fontId="5" fillId="7" borderId="0" xfId="0" applyNumberFormat="1" applyFont="1" applyFill="1"/>
    <xf numFmtId="0" fontId="4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center" vertical="center" wrapText="1"/>
    </xf>
    <xf numFmtId="4" fontId="30" fillId="0" borderId="3" xfId="0" applyNumberFormat="1" applyFont="1" applyFill="1" applyBorder="1"/>
    <xf numFmtId="0" fontId="30" fillId="0" borderId="3" xfId="0" applyFont="1" applyFill="1" applyBorder="1" applyAlignment="1">
      <alignment horizontal="center"/>
    </xf>
    <xf numFmtId="0" fontId="30" fillId="0" borderId="3" xfId="0" applyFont="1" applyFill="1" applyBorder="1" applyAlignment="1"/>
    <xf numFmtId="0" fontId="30" fillId="0" borderId="0" xfId="0" applyFont="1" applyFill="1"/>
    <xf numFmtId="4" fontId="31" fillId="0" borderId="3" xfId="0" applyNumberFormat="1" applyFont="1" applyFill="1" applyBorder="1"/>
    <xf numFmtId="0" fontId="31" fillId="0" borderId="0" xfId="0" applyFont="1" applyFill="1"/>
    <xf numFmtId="0" fontId="30" fillId="0" borderId="3" xfId="1" applyFont="1" applyFill="1" applyBorder="1" applyAlignment="1">
      <alignment horizontal="center"/>
    </xf>
    <xf numFmtId="0" fontId="30" fillId="0" borderId="3" xfId="1" applyFont="1" applyFill="1" applyBorder="1" applyAlignment="1"/>
    <xf numFmtId="0" fontId="30" fillId="0" borderId="3" xfId="0" applyFont="1" applyFill="1" applyBorder="1"/>
    <xf numFmtId="4" fontId="30" fillId="0" borderId="0" xfId="0" applyNumberFormat="1" applyFont="1" applyFill="1"/>
    <xf numFmtId="0" fontId="30" fillId="0" borderId="3" xfId="1" applyFont="1" applyFill="1" applyBorder="1" applyAlignment="1">
      <alignment horizontal="left" vertical="center" wrapText="1"/>
    </xf>
    <xf numFmtId="0" fontId="30" fillId="0" borderId="3" xfId="5" applyFont="1" applyFill="1" applyBorder="1" applyAlignment="1">
      <alignment horizontal="center"/>
    </xf>
    <xf numFmtId="0" fontId="30" fillId="0" borderId="3" xfId="5" applyFont="1" applyFill="1" applyBorder="1" applyAlignment="1"/>
    <xf numFmtId="0" fontId="30" fillId="0" borderId="3" xfId="10" applyFont="1" applyFill="1" applyBorder="1"/>
    <xf numFmtId="0" fontId="30" fillId="0" borderId="3" xfId="10" applyFont="1" applyFill="1" applyBorder="1" applyAlignment="1">
      <alignment horizontal="center"/>
    </xf>
    <xf numFmtId="0" fontId="32" fillId="0" borderId="3" xfId="1" applyFont="1" applyFill="1" applyBorder="1" applyAlignment="1"/>
    <xf numFmtId="0" fontId="31" fillId="0" borderId="3" xfId="0" applyFont="1" applyFill="1" applyBorder="1"/>
    <xf numFmtId="0" fontId="32" fillId="9" borderId="3" xfId="0" applyFont="1" applyFill="1" applyBorder="1" applyAlignment="1">
      <alignment horizontal="center"/>
    </xf>
    <xf numFmtId="0" fontId="32" fillId="9" borderId="3" xfId="0" applyFont="1" applyFill="1" applyBorder="1"/>
    <xf numFmtId="0" fontId="33" fillId="9" borderId="3" xfId="0" applyFont="1" applyFill="1" applyBorder="1"/>
    <xf numFmtId="4" fontId="33" fillId="9" borderId="3" xfId="0" applyNumberFormat="1" applyFont="1" applyFill="1" applyBorder="1"/>
    <xf numFmtId="0" fontId="30" fillId="0" borderId="3" xfId="1" applyFont="1" applyFill="1" applyBorder="1"/>
    <xf numFmtId="0" fontId="32" fillId="0" borderId="3" xfId="0" applyFont="1" applyBorder="1" applyAlignment="1">
      <alignment horizontal="center"/>
    </xf>
    <xf numFmtId="0" fontId="30" fillId="9" borderId="0" xfId="0" applyFont="1" applyFill="1"/>
    <xf numFmtId="3" fontId="30" fillId="0" borderId="3" xfId="1" applyNumberFormat="1" applyFont="1" applyFill="1" applyBorder="1" applyAlignment="1"/>
    <xf numFmtId="4" fontId="30" fillId="9" borderId="3" xfId="0" applyNumberFormat="1" applyFont="1" applyFill="1" applyBorder="1"/>
    <xf numFmtId="0" fontId="31" fillId="0" borderId="3" xfId="1" applyFont="1" applyFill="1" applyBorder="1" applyAlignment="1">
      <alignment horizontal="center" vertical="center" wrapText="1"/>
    </xf>
    <xf numFmtId="0" fontId="34" fillId="0" borderId="21" xfId="1" applyFont="1" applyFill="1" applyBorder="1" applyAlignment="1">
      <alignment vertical="center"/>
    </xf>
    <xf numFmtId="0" fontId="34" fillId="0" borderId="22" xfId="1" applyFont="1" applyFill="1" applyBorder="1" applyAlignment="1">
      <alignment vertical="center"/>
    </xf>
    <xf numFmtId="0" fontId="34" fillId="0" borderId="8" xfId="1" applyFont="1" applyFill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34" fillId="0" borderId="23" xfId="1" applyFont="1" applyFill="1" applyBorder="1" applyAlignment="1">
      <alignment vertical="center"/>
    </xf>
    <xf numFmtId="0" fontId="34" fillId="0" borderId="7" xfId="1" applyFont="1" applyFill="1" applyBorder="1" applyAlignment="1">
      <alignment vertical="center"/>
    </xf>
    <xf numFmtId="0" fontId="34" fillId="0" borderId="2" xfId="1" applyFont="1" applyFill="1" applyBorder="1" applyAlignment="1">
      <alignment vertical="center"/>
    </xf>
    <xf numFmtId="0" fontId="30" fillId="0" borderId="0" xfId="0" applyFont="1" applyFill="1" applyAlignment="1">
      <alignment wrapText="1"/>
    </xf>
    <xf numFmtId="1" fontId="34" fillId="0" borderId="0" xfId="1" applyNumberFormat="1" applyFont="1" applyFill="1" applyBorder="1" applyAlignment="1">
      <alignment vertical="center"/>
    </xf>
    <xf numFmtId="1" fontId="30" fillId="0" borderId="3" xfId="0" applyNumberFormat="1" applyFont="1" applyFill="1" applyBorder="1"/>
    <xf numFmtId="1" fontId="33" fillId="9" borderId="3" xfId="0" applyNumberFormat="1" applyFont="1" applyFill="1" applyBorder="1"/>
    <xf numFmtId="1" fontId="30" fillId="0" borderId="3" xfId="1" applyNumberFormat="1" applyFont="1" applyFill="1" applyBorder="1" applyAlignment="1"/>
    <xf numFmtId="1" fontId="30" fillId="0" borderId="0" xfId="0" applyNumberFormat="1" applyFont="1" applyFill="1"/>
    <xf numFmtId="4" fontId="34" fillId="0" borderId="0" xfId="1" applyNumberFormat="1" applyFont="1" applyFill="1" applyBorder="1" applyAlignment="1">
      <alignment vertical="center"/>
    </xf>
    <xf numFmtId="4" fontId="30" fillId="0" borderId="3" xfId="1" applyNumberFormat="1" applyFont="1" applyFill="1" applyBorder="1" applyAlignment="1"/>
    <xf numFmtId="0" fontId="31" fillId="0" borderId="3" xfId="1" applyFont="1" applyFill="1" applyBorder="1" applyAlignment="1">
      <alignment vertical="center" wrapText="1"/>
    </xf>
    <xf numFmtId="3" fontId="31" fillId="0" borderId="3" xfId="1" applyNumberFormat="1" applyFont="1" applyFill="1" applyBorder="1" applyAlignment="1">
      <alignment vertical="center" wrapText="1"/>
    </xf>
    <xf numFmtId="1" fontId="31" fillId="0" borderId="3" xfId="1" applyNumberFormat="1" applyFont="1" applyFill="1" applyBorder="1" applyAlignment="1">
      <alignment vertical="center" wrapText="1"/>
    </xf>
    <xf numFmtId="4" fontId="31" fillId="0" borderId="3" xfId="1" applyNumberFormat="1" applyFont="1" applyFill="1" applyBorder="1" applyAlignment="1">
      <alignment vertical="center" wrapText="1"/>
    </xf>
    <xf numFmtId="4" fontId="31" fillId="0" borderId="3" xfId="0" applyNumberFormat="1" applyFont="1" applyFill="1" applyBorder="1" applyAlignment="1">
      <alignment vertical="center" wrapText="1"/>
    </xf>
    <xf numFmtId="3" fontId="30" fillId="0" borderId="3" xfId="0" applyNumberFormat="1" applyFont="1" applyFill="1" applyBorder="1" applyAlignment="1"/>
    <xf numFmtId="1" fontId="30" fillId="0" borderId="3" xfId="0" applyNumberFormat="1" applyFont="1" applyFill="1" applyBorder="1" applyAlignment="1"/>
    <xf numFmtId="4" fontId="30" fillId="0" borderId="3" xfId="0" applyNumberFormat="1" applyFont="1" applyFill="1" applyBorder="1" applyAlignment="1"/>
    <xf numFmtId="3" fontId="30" fillId="0" borderId="3" xfId="5" applyNumberFormat="1" applyFont="1" applyFill="1" applyBorder="1"/>
    <xf numFmtId="1" fontId="30" fillId="0" borderId="3" xfId="5" applyNumberFormat="1" applyFont="1" applyFill="1" applyBorder="1"/>
    <xf numFmtId="4" fontId="30" fillId="0" borderId="3" xfId="5" applyNumberFormat="1" applyFont="1" applyFill="1" applyBorder="1"/>
    <xf numFmtId="3" fontId="30" fillId="9" borderId="3" xfId="1" applyNumberFormat="1" applyFont="1" applyFill="1" applyBorder="1" applyAlignment="1"/>
    <xf numFmtId="1" fontId="30" fillId="9" borderId="3" xfId="1" applyNumberFormat="1" applyFont="1" applyFill="1" applyBorder="1" applyAlignment="1"/>
    <xf numFmtId="4" fontId="30" fillId="9" borderId="3" xfId="1" applyNumberFormat="1" applyFont="1" applyFill="1" applyBorder="1" applyAlignment="1"/>
    <xf numFmtId="3" fontId="30" fillId="0" borderId="3" xfId="0" applyNumberFormat="1" applyFont="1" applyFill="1" applyBorder="1" applyAlignment="1">
      <alignment horizontal="right" vertical="center" wrapText="1"/>
    </xf>
    <xf numFmtId="4" fontId="37" fillId="0" borderId="3" xfId="0" applyNumberFormat="1" applyFont="1" applyBorder="1"/>
    <xf numFmtId="0" fontId="36" fillId="0" borderId="3" xfId="0" applyFont="1" applyBorder="1" applyAlignment="1">
      <alignment wrapText="1"/>
    </xf>
    <xf numFmtId="0" fontId="34" fillId="0" borderId="10" xfId="1" applyFont="1" applyFill="1" applyBorder="1" applyAlignment="1">
      <alignment horizontal="left" vertical="center"/>
    </xf>
    <xf numFmtId="0" fontId="30" fillId="0" borderId="0" xfId="0" applyFont="1" applyFill="1" applyAlignment="1">
      <alignment horizontal="left"/>
    </xf>
    <xf numFmtId="0" fontId="34" fillId="0" borderId="8" xfId="1" applyFont="1" applyFill="1" applyBorder="1" applyAlignment="1">
      <alignment horizontal="left" vertical="center"/>
    </xf>
    <xf numFmtId="0" fontId="34" fillId="0" borderId="6" xfId="1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/>
    </xf>
  </cellXfs>
  <cellStyles count="12">
    <cellStyle name="Normal" xfId="0" builtinId="0"/>
    <cellStyle name="Normal 2" xfId="1"/>
    <cellStyle name="Normal 2 2" xfId="2"/>
    <cellStyle name="Normal 2 3" xfId="3"/>
    <cellStyle name="Normal 2 4" xfId="4"/>
    <cellStyle name="Normal 2 5" xfId="11"/>
    <cellStyle name="Normal 3 2" xfId="5"/>
    <cellStyle name="Normal 3 2 2" xfId="6"/>
    <cellStyle name="Normal 3 2 2 2" xfId="7"/>
    <cellStyle name="Normal 3 3" xfId="8"/>
    <cellStyle name="Normal_Sheet1" xfId="9"/>
    <cellStyle name="Normal_Sheet1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87"/>
  <sheetViews>
    <sheetView workbookViewId="0">
      <selection activeCell="A102" sqref="A102:H102"/>
    </sheetView>
  </sheetViews>
  <sheetFormatPr defaultRowHeight="15.75" x14ac:dyDescent="0.25"/>
  <cols>
    <col min="1" max="1" width="9.7109375" style="1" customWidth="1"/>
    <col min="2" max="2" width="13.85546875" style="43" customWidth="1"/>
    <col min="3" max="3" width="90.85546875" style="2" customWidth="1"/>
    <col min="4" max="4" width="9.85546875" style="131" customWidth="1"/>
    <col min="5" max="5" width="15.7109375" style="131" customWidth="1"/>
    <col min="6" max="6" width="9.85546875" style="131" customWidth="1"/>
    <col min="7" max="7" width="10.7109375" style="5" customWidth="1"/>
    <col min="8" max="8" width="17.7109375" style="4" customWidth="1"/>
    <col min="9" max="9" width="9.140625" style="148"/>
    <col min="10" max="16384" width="9.140625" style="2"/>
  </cols>
  <sheetData>
    <row r="1" spans="1:9" ht="13.5" customHeight="1" x14ac:dyDescent="0.2">
      <c r="A1" s="394" t="s">
        <v>310</v>
      </c>
      <c r="B1" s="395"/>
      <c r="C1" s="395"/>
      <c r="D1" s="395"/>
      <c r="E1" s="395"/>
      <c r="F1" s="395"/>
      <c r="G1" s="395"/>
      <c r="H1" s="396"/>
      <c r="I1" s="387"/>
    </row>
    <row r="2" spans="1:9" ht="13.5" customHeight="1" thickBot="1" x14ac:dyDescent="0.25">
      <c r="A2" s="397"/>
      <c r="B2" s="398"/>
      <c r="C2" s="398"/>
      <c r="D2" s="398"/>
      <c r="E2" s="398"/>
      <c r="F2" s="398"/>
      <c r="G2" s="398"/>
      <c r="H2" s="399"/>
      <c r="I2" s="388"/>
    </row>
    <row r="3" spans="1:9" x14ac:dyDescent="0.25">
      <c r="A3" s="25"/>
      <c r="B3" s="18"/>
      <c r="C3" s="26"/>
      <c r="D3" s="114"/>
      <c r="E3" s="114"/>
      <c r="F3" s="114"/>
      <c r="G3" s="27"/>
      <c r="H3" s="28"/>
    </row>
    <row r="4" spans="1:9" ht="12.75" customHeight="1" x14ac:dyDescent="0.2">
      <c r="A4" s="402" t="s">
        <v>583</v>
      </c>
      <c r="B4" s="402" t="s">
        <v>584</v>
      </c>
      <c r="C4" s="401" t="s">
        <v>585</v>
      </c>
      <c r="D4" s="393" t="s">
        <v>461</v>
      </c>
      <c r="E4" s="391" t="s">
        <v>311</v>
      </c>
      <c r="F4" s="391" t="s">
        <v>226</v>
      </c>
      <c r="G4" s="400" t="s">
        <v>769</v>
      </c>
      <c r="H4" s="403" t="s">
        <v>325</v>
      </c>
      <c r="I4" s="389"/>
    </row>
    <row r="5" spans="1:9" ht="15.6" customHeight="1" x14ac:dyDescent="0.2">
      <c r="A5" s="402"/>
      <c r="B5" s="402"/>
      <c r="C5" s="401"/>
      <c r="D5" s="393"/>
      <c r="E5" s="392"/>
      <c r="F5" s="392"/>
      <c r="G5" s="400"/>
      <c r="H5" s="403"/>
      <c r="I5" s="390"/>
    </row>
    <row r="6" spans="1:9" s="276" customFormat="1" x14ac:dyDescent="0.25">
      <c r="A6" s="269"/>
      <c r="B6" s="270" t="s">
        <v>312</v>
      </c>
      <c r="C6" s="271" t="s">
        <v>313</v>
      </c>
      <c r="D6" s="272"/>
      <c r="E6" s="272"/>
      <c r="F6" s="272"/>
      <c r="G6" s="273"/>
      <c r="H6" s="274"/>
      <c r="I6" s="275"/>
    </row>
    <row r="7" spans="1:9" s="284" customFormat="1" x14ac:dyDescent="0.25">
      <c r="A7" s="277"/>
      <c r="B7" s="278" t="s">
        <v>314</v>
      </c>
      <c r="C7" s="279" t="s">
        <v>315</v>
      </c>
      <c r="D7" s="280"/>
      <c r="E7" s="280"/>
      <c r="F7" s="280"/>
      <c r="G7" s="281"/>
      <c r="H7" s="282"/>
      <c r="I7" s="283"/>
    </row>
    <row r="8" spans="1:9" ht="15.6" customHeight="1" x14ac:dyDescent="0.25">
      <c r="A8" s="7">
        <v>1</v>
      </c>
      <c r="B8" s="15" t="s">
        <v>453</v>
      </c>
      <c r="C8" s="29" t="s">
        <v>232</v>
      </c>
      <c r="D8" s="17">
        <v>200</v>
      </c>
      <c r="E8" s="17"/>
      <c r="F8" s="17">
        <f>D8+E8</f>
        <v>200</v>
      </c>
      <c r="G8" s="22">
        <v>1.5</v>
      </c>
      <c r="H8" s="54">
        <f>D8*G8</f>
        <v>300</v>
      </c>
    </row>
    <row r="9" spans="1:9" x14ac:dyDescent="0.25">
      <c r="A9" s="7">
        <v>2</v>
      </c>
      <c r="B9" s="15" t="s">
        <v>453</v>
      </c>
      <c r="C9" s="29" t="s">
        <v>542</v>
      </c>
      <c r="D9" s="17">
        <v>200</v>
      </c>
      <c r="E9" s="17"/>
      <c r="F9" s="17">
        <f t="shared" ref="F9:F73" si="0">D9+E9</f>
        <v>200</v>
      </c>
      <c r="G9" s="22">
        <v>1.8</v>
      </c>
      <c r="H9" s="54">
        <f t="shared" ref="H9:H105" si="1">D9*G9</f>
        <v>360</v>
      </c>
    </row>
    <row r="10" spans="1:9" ht="16.5" thickBot="1" x14ac:dyDescent="0.3">
      <c r="A10" s="7">
        <v>3</v>
      </c>
      <c r="B10" s="8" t="s">
        <v>586</v>
      </c>
      <c r="C10" s="9" t="s">
        <v>470</v>
      </c>
      <c r="D10" s="116">
        <v>11200</v>
      </c>
      <c r="E10" s="116">
        <v>800</v>
      </c>
      <c r="F10" s="17">
        <f t="shared" si="0"/>
        <v>12000</v>
      </c>
      <c r="G10" s="11">
        <v>1.19</v>
      </c>
      <c r="H10" s="132">
        <f t="shared" si="1"/>
        <v>13328</v>
      </c>
    </row>
    <row r="11" spans="1:9" ht="16.5" thickBot="1" x14ac:dyDescent="0.3">
      <c r="A11" s="7"/>
      <c r="B11" s="8"/>
      <c r="C11" s="9"/>
      <c r="D11" s="116"/>
      <c r="E11" s="119"/>
      <c r="F11" s="17">
        <f t="shared" si="0"/>
        <v>0</v>
      </c>
      <c r="G11" s="48"/>
      <c r="H11" s="133">
        <f>SUM(H8:H10)</f>
        <v>13988</v>
      </c>
    </row>
    <row r="12" spans="1:9" s="284" customFormat="1" x14ac:dyDescent="0.25">
      <c r="A12" s="285"/>
      <c r="B12" s="286" t="s">
        <v>317</v>
      </c>
      <c r="C12" s="287" t="s">
        <v>342</v>
      </c>
      <c r="D12" s="288"/>
      <c r="E12" s="289"/>
      <c r="F12" s="290"/>
      <c r="G12" s="291"/>
      <c r="H12" s="292"/>
      <c r="I12" s="293"/>
    </row>
    <row r="13" spans="1:9" x14ac:dyDescent="0.25">
      <c r="A13" s="7"/>
      <c r="B13" s="8"/>
      <c r="C13" s="9" t="s">
        <v>316</v>
      </c>
      <c r="D13" s="116"/>
      <c r="E13" s="116"/>
      <c r="F13" s="17">
        <f t="shared" si="0"/>
        <v>0</v>
      </c>
      <c r="G13" s="10"/>
      <c r="H13" s="134"/>
    </row>
    <row r="14" spans="1:9" x14ac:dyDescent="0.25">
      <c r="A14" s="7">
        <v>4</v>
      </c>
      <c r="B14" s="8" t="s">
        <v>588</v>
      </c>
      <c r="C14" s="9" t="s">
        <v>471</v>
      </c>
      <c r="D14" s="116">
        <v>140000</v>
      </c>
      <c r="E14" s="116">
        <v>20000</v>
      </c>
      <c r="F14" s="17">
        <f t="shared" si="0"/>
        <v>160000</v>
      </c>
      <c r="G14" s="10">
        <v>0.27</v>
      </c>
      <c r="H14" s="54">
        <f t="shared" si="1"/>
        <v>37800</v>
      </c>
    </row>
    <row r="15" spans="1:9" x14ac:dyDescent="0.25">
      <c r="A15" s="7">
        <v>5</v>
      </c>
      <c r="B15" s="8" t="s">
        <v>589</v>
      </c>
      <c r="C15" s="9" t="s">
        <v>590</v>
      </c>
      <c r="D15" s="116">
        <v>58500</v>
      </c>
      <c r="E15" s="116">
        <v>1500</v>
      </c>
      <c r="F15" s="17">
        <f t="shared" si="0"/>
        <v>60000</v>
      </c>
      <c r="G15" s="10">
        <v>0.28000000000000003</v>
      </c>
      <c r="H15" s="54">
        <f t="shared" si="1"/>
        <v>16380.000000000002</v>
      </c>
    </row>
    <row r="16" spans="1:9" x14ac:dyDescent="0.25">
      <c r="A16" s="7">
        <v>6</v>
      </c>
      <c r="B16" s="8" t="s">
        <v>589</v>
      </c>
      <c r="C16" s="9" t="s">
        <v>423</v>
      </c>
      <c r="D16" s="116">
        <v>39000</v>
      </c>
      <c r="E16" s="116">
        <v>1000</v>
      </c>
      <c r="F16" s="17">
        <f t="shared" si="0"/>
        <v>40000</v>
      </c>
      <c r="G16" s="10">
        <v>0.48</v>
      </c>
      <c r="H16" s="54">
        <f t="shared" si="1"/>
        <v>18720</v>
      </c>
    </row>
    <row r="17" spans="1:10" x14ac:dyDescent="0.25">
      <c r="A17" s="7">
        <v>7</v>
      </c>
      <c r="B17" s="8" t="s">
        <v>591</v>
      </c>
      <c r="C17" s="9" t="s">
        <v>472</v>
      </c>
      <c r="D17" s="116">
        <v>30500</v>
      </c>
      <c r="E17" s="116">
        <v>1500</v>
      </c>
      <c r="F17" s="17">
        <f t="shared" si="0"/>
        <v>32000</v>
      </c>
      <c r="G17" s="10">
        <v>0.52</v>
      </c>
      <c r="H17" s="54">
        <f t="shared" si="1"/>
        <v>15860</v>
      </c>
    </row>
    <row r="18" spans="1:10" x14ac:dyDescent="0.25">
      <c r="A18" s="7">
        <v>8</v>
      </c>
      <c r="B18" s="8" t="s">
        <v>592</v>
      </c>
      <c r="C18" s="9" t="s">
        <v>473</v>
      </c>
      <c r="D18" s="116">
        <v>32500</v>
      </c>
      <c r="E18" s="116">
        <v>2500</v>
      </c>
      <c r="F18" s="17">
        <f t="shared" si="0"/>
        <v>35000</v>
      </c>
      <c r="G18" s="10">
        <v>0.7</v>
      </c>
      <c r="H18" s="54">
        <f t="shared" si="1"/>
        <v>22750</v>
      </c>
    </row>
    <row r="19" spans="1:10" ht="16.5" thickBot="1" x14ac:dyDescent="0.3">
      <c r="A19" s="7">
        <v>9</v>
      </c>
      <c r="B19" s="8" t="s">
        <v>592</v>
      </c>
      <c r="C19" s="9" t="s">
        <v>474</v>
      </c>
      <c r="D19" s="116">
        <v>33000</v>
      </c>
      <c r="E19" s="116">
        <v>2000</v>
      </c>
      <c r="F19" s="17">
        <f t="shared" si="0"/>
        <v>35000</v>
      </c>
      <c r="G19" s="10">
        <v>0.9</v>
      </c>
      <c r="H19" s="132">
        <f t="shared" si="1"/>
        <v>29700</v>
      </c>
    </row>
    <row r="20" spans="1:10" ht="16.5" thickBot="1" x14ac:dyDescent="0.3">
      <c r="A20" s="7"/>
      <c r="B20" s="8"/>
      <c r="C20" s="9"/>
      <c r="D20" s="116"/>
      <c r="E20" s="119"/>
      <c r="F20" s="17">
        <f t="shared" si="0"/>
        <v>0</v>
      </c>
      <c r="G20" s="48"/>
      <c r="H20" s="133">
        <f>SUM(H14:H19)</f>
        <v>141210</v>
      </c>
    </row>
    <row r="21" spans="1:10" s="284" customFormat="1" x14ac:dyDescent="0.25">
      <c r="A21" s="285"/>
      <c r="B21" s="286" t="s">
        <v>318</v>
      </c>
      <c r="C21" s="287" t="s">
        <v>343</v>
      </c>
      <c r="D21" s="288"/>
      <c r="E21" s="288"/>
      <c r="F21" s="290">
        <f t="shared" si="0"/>
        <v>0</v>
      </c>
      <c r="G21" s="294"/>
      <c r="H21" s="295"/>
      <c r="I21" s="293"/>
    </row>
    <row r="22" spans="1:10" x14ac:dyDescent="0.25">
      <c r="A22" s="168">
        <v>10</v>
      </c>
      <c r="B22" s="169" t="s">
        <v>593</v>
      </c>
      <c r="C22" s="170" t="s">
        <v>475</v>
      </c>
      <c r="D22" s="117">
        <v>8500</v>
      </c>
      <c r="E22" s="122">
        <v>8500</v>
      </c>
      <c r="F22" s="17">
        <f t="shared" si="0"/>
        <v>17000</v>
      </c>
      <c r="G22" s="171">
        <v>0.5</v>
      </c>
      <c r="H22" s="172">
        <f t="shared" si="1"/>
        <v>4250</v>
      </c>
    </row>
    <row r="23" spans="1:10" s="167" customFormat="1" ht="16.5" thickBot="1" x14ac:dyDescent="0.3">
      <c r="A23" s="7">
        <v>11</v>
      </c>
      <c r="B23" s="8" t="s">
        <v>593</v>
      </c>
      <c r="C23" s="9" t="s">
        <v>476</v>
      </c>
      <c r="D23" s="116">
        <v>700</v>
      </c>
      <c r="E23" s="116">
        <v>700</v>
      </c>
      <c r="F23" s="17">
        <f t="shared" si="0"/>
        <v>1400</v>
      </c>
      <c r="G23" s="10">
        <v>0.78</v>
      </c>
      <c r="H23" s="132">
        <f t="shared" si="1"/>
        <v>546</v>
      </c>
      <c r="I23" s="166"/>
    </row>
    <row r="24" spans="1:10" ht="16.5" thickBot="1" x14ac:dyDescent="0.3">
      <c r="A24" s="7"/>
      <c r="B24" s="8"/>
      <c r="C24" s="9"/>
      <c r="D24" s="116"/>
      <c r="E24" s="119"/>
      <c r="F24" s="17">
        <f t="shared" si="0"/>
        <v>0</v>
      </c>
      <c r="G24" s="48"/>
      <c r="H24" s="133">
        <f>SUM(H22:H23)</f>
        <v>4796</v>
      </c>
    </row>
    <row r="25" spans="1:10" s="284" customFormat="1" x14ac:dyDescent="0.25">
      <c r="A25" s="285"/>
      <c r="B25" s="286" t="s">
        <v>345</v>
      </c>
      <c r="C25" s="287" t="s">
        <v>344</v>
      </c>
      <c r="D25" s="288"/>
      <c r="E25" s="288"/>
      <c r="F25" s="290">
        <f t="shared" si="0"/>
        <v>0</v>
      </c>
      <c r="G25" s="294"/>
      <c r="H25" s="295"/>
      <c r="I25" s="293"/>
    </row>
    <row r="26" spans="1:10" ht="16.5" thickBot="1" x14ac:dyDescent="0.3">
      <c r="A26" s="7">
        <v>12</v>
      </c>
      <c r="B26" s="8" t="s">
        <v>594</v>
      </c>
      <c r="C26" s="9" t="s">
        <v>477</v>
      </c>
      <c r="D26" s="116">
        <v>250</v>
      </c>
      <c r="E26" s="116">
        <v>750</v>
      </c>
      <c r="F26" s="17">
        <f t="shared" si="0"/>
        <v>1000</v>
      </c>
      <c r="G26" s="10">
        <v>13.74</v>
      </c>
      <c r="H26" s="132">
        <f t="shared" si="1"/>
        <v>3435</v>
      </c>
    </row>
    <row r="27" spans="1:10" ht="16.5" thickBot="1" x14ac:dyDescent="0.3">
      <c r="A27" s="7"/>
      <c r="B27" s="8"/>
      <c r="C27" s="9"/>
      <c r="D27" s="116"/>
      <c r="E27" s="119"/>
      <c r="F27" s="17">
        <f t="shared" si="0"/>
        <v>0</v>
      </c>
      <c r="G27" s="48"/>
      <c r="H27" s="133">
        <f>SUM(H26)</f>
        <v>3435</v>
      </c>
      <c r="J27" s="3"/>
    </row>
    <row r="28" spans="1:10" s="284" customFormat="1" x14ac:dyDescent="0.25">
      <c r="A28" s="285"/>
      <c r="B28" s="286" t="s">
        <v>320</v>
      </c>
      <c r="C28" s="287" t="s">
        <v>319</v>
      </c>
      <c r="D28" s="288"/>
      <c r="E28" s="288"/>
      <c r="F28" s="290">
        <f t="shared" si="0"/>
        <v>0</v>
      </c>
      <c r="G28" s="294"/>
      <c r="H28" s="295"/>
      <c r="I28" s="293"/>
      <c r="J28" s="296"/>
    </row>
    <row r="29" spans="1:10" x14ac:dyDescent="0.25">
      <c r="A29" s="7">
        <v>13</v>
      </c>
      <c r="B29" s="8" t="s">
        <v>595</v>
      </c>
      <c r="C29" s="9" t="s">
        <v>478</v>
      </c>
      <c r="D29" s="116">
        <v>3500</v>
      </c>
      <c r="E29" s="116">
        <v>100</v>
      </c>
      <c r="F29" s="17">
        <f t="shared" si="0"/>
        <v>3600</v>
      </c>
      <c r="G29" s="10">
        <v>10.87</v>
      </c>
      <c r="H29" s="54">
        <f t="shared" si="1"/>
        <v>38045</v>
      </c>
      <c r="J29" s="3"/>
    </row>
    <row r="30" spans="1:10" ht="16.5" thickBot="1" x14ac:dyDescent="0.3">
      <c r="A30" s="173">
        <v>14</v>
      </c>
      <c r="B30" s="174" t="s">
        <v>596</v>
      </c>
      <c r="C30" s="175" t="s">
        <v>479</v>
      </c>
      <c r="D30" s="176">
        <v>900</v>
      </c>
      <c r="E30" s="176"/>
      <c r="F30" s="17">
        <f t="shared" si="0"/>
        <v>900</v>
      </c>
      <c r="G30" s="177">
        <v>30</v>
      </c>
      <c r="H30" s="178">
        <f t="shared" si="1"/>
        <v>27000</v>
      </c>
      <c r="J30" s="3"/>
    </row>
    <row r="31" spans="1:10" s="181" customFormat="1" ht="16.5" thickBot="1" x14ac:dyDescent="0.3">
      <c r="A31" s="7"/>
      <c r="B31" s="8"/>
      <c r="C31" s="9"/>
      <c r="D31" s="116"/>
      <c r="E31" s="119"/>
      <c r="F31" s="17">
        <f t="shared" si="0"/>
        <v>0</v>
      </c>
      <c r="G31" s="48"/>
      <c r="H31" s="133">
        <f>SUM(H29:H30)</f>
        <v>65045</v>
      </c>
      <c r="I31" s="179"/>
      <c r="J31" s="180"/>
    </row>
    <row r="32" spans="1:10" s="284" customFormat="1" x14ac:dyDescent="0.25">
      <c r="A32" s="285"/>
      <c r="B32" s="286" t="s">
        <v>322</v>
      </c>
      <c r="C32" s="287" t="s">
        <v>321</v>
      </c>
      <c r="D32" s="288"/>
      <c r="E32" s="288"/>
      <c r="F32" s="290">
        <f t="shared" si="0"/>
        <v>0</v>
      </c>
      <c r="G32" s="294"/>
      <c r="H32" s="295"/>
      <c r="I32" s="293"/>
      <c r="J32" s="296"/>
    </row>
    <row r="33" spans="1:10" ht="16.5" thickBot="1" x14ac:dyDescent="0.3">
      <c r="A33" s="7">
        <v>15</v>
      </c>
      <c r="B33" s="31" t="s">
        <v>599</v>
      </c>
      <c r="C33" s="32" t="s">
        <v>480</v>
      </c>
      <c r="D33" s="156">
        <v>1000</v>
      </c>
      <c r="E33" s="118">
        <v>300</v>
      </c>
      <c r="F33" s="17">
        <f t="shared" si="0"/>
        <v>1300</v>
      </c>
      <c r="G33" s="30">
        <v>4.2</v>
      </c>
      <c r="H33" s="132">
        <f t="shared" si="1"/>
        <v>4200</v>
      </c>
      <c r="J33" s="3"/>
    </row>
    <row r="34" spans="1:10" ht="16.5" thickBot="1" x14ac:dyDescent="0.3">
      <c r="A34" s="7"/>
      <c r="B34" s="45"/>
      <c r="C34" s="32"/>
      <c r="D34" s="118"/>
      <c r="E34" s="151"/>
      <c r="F34" s="17">
        <f t="shared" si="0"/>
        <v>0</v>
      </c>
      <c r="G34" s="49"/>
      <c r="H34" s="133">
        <f>SUM(H33)</f>
        <v>4200</v>
      </c>
      <c r="J34" s="3"/>
    </row>
    <row r="35" spans="1:10" s="284" customFormat="1" x14ac:dyDescent="0.25">
      <c r="A35" s="285"/>
      <c r="B35" s="297" t="s">
        <v>323</v>
      </c>
      <c r="C35" s="298" t="s">
        <v>324</v>
      </c>
      <c r="D35" s="299"/>
      <c r="E35" s="299"/>
      <c r="F35" s="290">
        <f t="shared" si="0"/>
        <v>0</v>
      </c>
      <c r="G35" s="300"/>
      <c r="H35" s="295"/>
      <c r="I35" s="293"/>
      <c r="J35" s="296"/>
    </row>
    <row r="36" spans="1:10" x14ac:dyDescent="0.25">
      <c r="A36" s="7">
        <v>16</v>
      </c>
      <c r="B36" s="8" t="s">
        <v>601</v>
      </c>
      <c r="C36" s="9" t="s">
        <v>540</v>
      </c>
      <c r="D36" s="116">
        <v>13500</v>
      </c>
      <c r="E36" s="116">
        <v>1500</v>
      </c>
      <c r="F36" s="17">
        <f t="shared" si="0"/>
        <v>15000</v>
      </c>
      <c r="G36" s="10">
        <v>0.52</v>
      </c>
      <c r="H36" s="54">
        <f t="shared" si="1"/>
        <v>7020</v>
      </c>
      <c r="J36" s="3"/>
    </row>
    <row r="37" spans="1:10" x14ac:dyDescent="0.25">
      <c r="A37" s="7">
        <v>17</v>
      </c>
      <c r="B37" s="8" t="s">
        <v>601</v>
      </c>
      <c r="C37" s="9" t="s">
        <v>541</v>
      </c>
      <c r="D37" s="116">
        <v>15500</v>
      </c>
      <c r="E37" s="116">
        <v>2000</v>
      </c>
      <c r="F37" s="17">
        <f t="shared" si="0"/>
        <v>17500</v>
      </c>
      <c r="G37" s="10">
        <v>1</v>
      </c>
      <c r="H37" s="54">
        <f t="shared" si="1"/>
        <v>15500</v>
      </c>
      <c r="I37" s="149"/>
      <c r="J37" s="3"/>
    </row>
    <row r="38" spans="1:10" x14ac:dyDescent="0.25">
      <c r="A38" s="7">
        <v>18</v>
      </c>
      <c r="B38" s="8" t="s">
        <v>602</v>
      </c>
      <c r="C38" s="9" t="s">
        <v>481</v>
      </c>
      <c r="D38" s="116">
        <v>5750</v>
      </c>
      <c r="E38" s="116">
        <v>250</v>
      </c>
      <c r="F38" s="17">
        <f t="shared" si="0"/>
        <v>6000</v>
      </c>
      <c r="G38" s="10">
        <v>0.9</v>
      </c>
      <c r="H38" s="54">
        <f t="shared" si="1"/>
        <v>5175</v>
      </c>
      <c r="I38" s="149"/>
      <c r="J38" s="3"/>
    </row>
    <row r="39" spans="1:10" x14ac:dyDescent="0.25">
      <c r="A39" s="173">
        <v>19</v>
      </c>
      <c r="B39" s="174" t="s">
        <v>952</v>
      </c>
      <c r="C39" s="175" t="s">
        <v>482</v>
      </c>
      <c r="D39" s="176">
        <v>75</v>
      </c>
      <c r="E39" s="176"/>
      <c r="F39" s="17">
        <f t="shared" si="0"/>
        <v>75</v>
      </c>
      <c r="G39" s="177">
        <v>81.7</v>
      </c>
      <c r="H39" s="182">
        <f t="shared" si="1"/>
        <v>6127.5</v>
      </c>
      <c r="I39" s="149"/>
      <c r="J39" s="3"/>
    </row>
    <row r="40" spans="1:10" s="181" customFormat="1" x14ac:dyDescent="0.25">
      <c r="A40" s="7">
        <v>20</v>
      </c>
      <c r="B40" s="8" t="s">
        <v>603</v>
      </c>
      <c r="C40" s="9" t="s">
        <v>230</v>
      </c>
      <c r="D40" s="116">
        <v>990</v>
      </c>
      <c r="E40" s="116">
        <v>10</v>
      </c>
      <c r="F40" s="17">
        <f t="shared" si="0"/>
        <v>1000</v>
      </c>
      <c r="G40" s="10">
        <v>6.11</v>
      </c>
      <c r="H40" s="54">
        <f t="shared" si="1"/>
        <v>6048.9000000000005</v>
      </c>
      <c r="I40" s="179"/>
      <c r="J40" s="180"/>
    </row>
    <row r="41" spans="1:10" x14ac:dyDescent="0.25">
      <c r="A41" s="173">
        <v>21</v>
      </c>
      <c r="B41" s="174" t="s">
        <v>604</v>
      </c>
      <c r="C41" s="175" t="s">
        <v>483</v>
      </c>
      <c r="D41" s="176">
        <v>1000</v>
      </c>
      <c r="E41" s="176"/>
      <c r="F41" s="17">
        <f t="shared" si="0"/>
        <v>1000</v>
      </c>
      <c r="G41" s="177">
        <v>5.88</v>
      </c>
      <c r="H41" s="182">
        <f t="shared" si="1"/>
        <v>5880</v>
      </c>
      <c r="I41" s="150"/>
      <c r="J41" s="3"/>
    </row>
    <row r="42" spans="1:10" s="181" customFormat="1" x14ac:dyDescent="0.25">
      <c r="A42" s="7">
        <v>22</v>
      </c>
      <c r="B42" s="8" t="s">
        <v>604</v>
      </c>
      <c r="C42" s="9" t="s">
        <v>543</v>
      </c>
      <c r="D42" s="116">
        <v>1150</v>
      </c>
      <c r="E42" s="116">
        <v>50</v>
      </c>
      <c r="F42" s="17">
        <f t="shared" si="0"/>
        <v>1200</v>
      </c>
      <c r="G42" s="10">
        <v>28</v>
      </c>
      <c r="H42" s="54">
        <f t="shared" si="1"/>
        <v>32200</v>
      </c>
      <c r="I42" s="179"/>
      <c r="J42" s="180"/>
    </row>
    <row r="43" spans="1:10" x14ac:dyDescent="0.25">
      <c r="A43" s="7">
        <v>23</v>
      </c>
      <c r="B43" s="8" t="s">
        <v>604</v>
      </c>
      <c r="C43" s="9" t="s">
        <v>605</v>
      </c>
      <c r="D43" s="116">
        <v>5970</v>
      </c>
      <c r="E43" s="116">
        <v>30</v>
      </c>
      <c r="F43" s="17">
        <f t="shared" si="0"/>
        <v>6000</v>
      </c>
      <c r="G43" s="10">
        <v>12.5</v>
      </c>
      <c r="H43" s="54">
        <f t="shared" si="1"/>
        <v>74625</v>
      </c>
      <c r="I43" s="150"/>
      <c r="J43" s="3"/>
    </row>
    <row r="44" spans="1:10" x14ac:dyDescent="0.25">
      <c r="A44" s="173">
        <v>24</v>
      </c>
      <c r="B44" s="174" t="s">
        <v>604</v>
      </c>
      <c r="C44" s="175" t="s">
        <v>544</v>
      </c>
      <c r="D44" s="176">
        <v>1000</v>
      </c>
      <c r="E44" s="176"/>
      <c r="F44" s="17">
        <f t="shared" si="0"/>
        <v>1000</v>
      </c>
      <c r="G44" s="177">
        <v>40</v>
      </c>
      <c r="H44" s="182">
        <f t="shared" si="1"/>
        <v>40000</v>
      </c>
      <c r="I44" s="150"/>
      <c r="J44" s="3"/>
    </row>
    <row r="45" spans="1:10" s="181" customFormat="1" x14ac:dyDescent="0.25">
      <c r="A45" s="7">
        <v>25</v>
      </c>
      <c r="B45" s="8" t="s">
        <v>604</v>
      </c>
      <c r="C45" s="9" t="s">
        <v>968</v>
      </c>
      <c r="D45" s="116">
        <v>2180</v>
      </c>
      <c r="E45" s="116">
        <v>20</v>
      </c>
      <c r="F45" s="17">
        <f t="shared" si="0"/>
        <v>2200</v>
      </c>
      <c r="G45" s="10">
        <v>18.5</v>
      </c>
      <c r="H45" s="54">
        <f t="shared" si="1"/>
        <v>40330</v>
      </c>
      <c r="I45" s="179"/>
      <c r="J45" s="180"/>
    </row>
    <row r="46" spans="1:10" ht="16.5" thickBot="1" x14ac:dyDescent="0.3">
      <c r="A46" s="7">
        <v>26</v>
      </c>
      <c r="B46" s="8" t="s">
        <v>606</v>
      </c>
      <c r="C46" s="9" t="s">
        <v>484</v>
      </c>
      <c r="D46" s="116">
        <v>26000</v>
      </c>
      <c r="E46" s="116">
        <v>10000</v>
      </c>
      <c r="F46" s="17">
        <f t="shared" si="0"/>
        <v>36000</v>
      </c>
      <c r="G46" s="10">
        <v>2</v>
      </c>
      <c r="H46" s="132">
        <f t="shared" si="1"/>
        <v>52000</v>
      </c>
      <c r="J46" s="3"/>
    </row>
    <row r="47" spans="1:10" ht="16.5" thickBot="1" x14ac:dyDescent="0.3">
      <c r="A47" s="7"/>
      <c r="B47" s="8"/>
      <c r="C47" s="9"/>
      <c r="D47" s="116"/>
      <c r="E47" s="119"/>
      <c r="F47" s="17">
        <f t="shared" si="0"/>
        <v>0</v>
      </c>
      <c r="G47" s="48"/>
      <c r="H47" s="133">
        <f>SUM(H36:H46)</f>
        <v>284906.40000000002</v>
      </c>
      <c r="I47" s="150"/>
      <c r="J47" s="3"/>
    </row>
    <row r="48" spans="1:10" s="284" customFormat="1" x14ac:dyDescent="0.25">
      <c r="A48" s="285"/>
      <c r="B48" s="286" t="s">
        <v>326</v>
      </c>
      <c r="C48" s="287" t="s">
        <v>327</v>
      </c>
      <c r="D48" s="288"/>
      <c r="E48" s="288"/>
      <c r="F48" s="290">
        <f t="shared" si="0"/>
        <v>0</v>
      </c>
      <c r="G48" s="294"/>
      <c r="H48" s="295"/>
      <c r="I48" s="301"/>
      <c r="J48" s="296"/>
    </row>
    <row r="49" spans="1:10" x14ac:dyDescent="0.25">
      <c r="A49" s="7">
        <v>27</v>
      </c>
      <c r="B49" s="8" t="s">
        <v>607</v>
      </c>
      <c r="C49" s="9" t="s">
        <v>485</v>
      </c>
      <c r="D49" s="116">
        <v>65</v>
      </c>
      <c r="E49" s="116"/>
      <c r="F49" s="17">
        <f t="shared" si="0"/>
        <v>65</v>
      </c>
      <c r="G49" s="10">
        <v>13.83</v>
      </c>
      <c r="H49" s="54">
        <f t="shared" si="1"/>
        <v>898.95</v>
      </c>
      <c r="I49" s="150"/>
      <c r="J49" s="3"/>
    </row>
    <row r="50" spans="1:10" ht="16.5" thickBot="1" x14ac:dyDescent="0.3">
      <c r="A50" s="7">
        <v>28</v>
      </c>
      <c r="B50" s="8" t="s">
        <v>607</v>
      </c>
      <c r="C50" s="9" t="s">
        <v>545</v>
      </c>
      <c r="D50" s="116">
        <v>1180</v>
      </c>
      <c r="E50" s="116">
        <v>20</v>
      </c>
      <c r="F50" s="17">
        <f t="shared" si="0"/>
        <v>1200</v>
      </c>
      <c r="G50" s="10">
        <v>28.28</v>
      </c>
      <c r="H50" s="132">
        <f t="shared" si="1"/>
        <v>33370.400000000001</v>
      </c>
      <c r="J50" s="3"/>
    </row>
    <row r="51" spans="1:10" ht="16.5" thickBot="1" x14ac:dyDescent="0.3">
      <c r="A51" s="7"/>
      <c r="B51" s="8"/>
      <c r="C51" s="9"/>
      <c r="D51" s="116"/>
      <c r="E51" s="119"/>
      <c r="F51" s="17">
        <f t="shared" si="0"/>
        <v>0</v>
      </c>
      <c r="G51" s="48"/>
      <c r="H51" s="133">
        <f>SUM(H49:H50)</f>
        <v>34269.35</v>
      </c>
      <c r="J51" s="3"/>
    </row>
    <row r="52" spans="1:10" s="284" customFormat="1" x14ac:dyDescent="0.25">
      <c r="A52" s="285"/>
      <c r="B52" s="286" t="s">
        <v>328</v>
      </c>
      <c r="C52" s="287" t="s">
        <v>329</v>
      </c>
      <c r="D52" s="288"/>
      <c r="E52" s="288"/>
      <c r="F52" s="290">
        <f t="shared" si="0"/>
        <v>0</v>
      </c>
      <c r="G52" s="294"/>
      <c r="H52" s="295"/>
      <c r="I52" s="293"/>
      <c r="J52" s="296"/>
    </row>
    <row r="53" spans="1:10" x14ac:dyDescent="0.25">
      <c r="A53" s="7">
        <v>29</v>
      </c>
      <c r="B53" s="8" t="s">
        <v>608</v>
      </c>
      <c r="C53" s="9" t="s">
        <v>486</v>
      </c>
      <c r="D53" s="116">
        <v>123000</v>
      </c>
      <c r="E53" s="116">
        <v>2000</v>
      </c>
      <c r="F53" s="17">
        <f t="shared" si="0"/>
        <v>125000</v>
      </c>
      <c r="G53" s="10">
        <v>0.56999999999999995</v>
      </c>
      <c r="H53" s="54">
        <f t="shared" si="1"/>
        <v>70110</v>
      </c>
      <c r="J53" s="3"/>
    </row>
    <row r="54" spans="1:10" x14ac:dyDescent="0.25">
      <c r="A54" s="7">
        <v>30</v>
      </c>
      <c r="B54" s="8" t="s">
        <v>608</v>
      </c>
      <c r="C54" s="9" t="s">
        <v>609</v>
      </c>
      <c r="D54" s="116">
        <v>69000</v>
      </c>
      <c r="E54" s="116">
        <v>1000</v>
      </c>
      <c r="F54" s="17">
        <f t="shared" si="0"/>
        <v>70000</v>
      </c>
      <c r="G54" s="10">
        <v>1.08</v>
      </c>
      <c r="H54" s="54">
        <f t="shared" si="1"/>
        <v>74520</v>
      </c>
      <c r="J54" s="3"/>
    </row>
    <row r="55" spans="1:10" x14ac:dyDescent="0.25">
      <c r="A55" s="7">
        <v>31</v>
      </c>
      <c r="B55" s="8" t="s">
        <v>608</v>
      </c>
      <c r="C55" s="9" t="s">
        <v>610</v>
      </c>
      <c r="D55" s="116">
        <v>84000</v>
      </c>
      <c r="E55" s="116">
        <v>1000</v>
      </c>
      <c r="F55" s="17">
        <f t="shared" si="0"/>
        <v>85000</v>
      </c>
      <c r="G55" s="10">
        <v>0.78</v>
      </c>
      <c r="H55" s="54">
        <f t="shared" si="1"/>
        <v>65520</v>
      </c>
      <c r="J55" s="3"/>
    </row>
    <row r="56" spans="1:10" x14ac:dyDescent="0.25">
      <c r="A56" s="60">
        <v>32</v>
      </c>
      <c r="B56" s="61" t="s">
        <v>611</v>
      </c>
      <c r="C56" s="62" t="s">
        <v>487</v>
      </c>
      <c r="D56" s="116">
        <v>24500</v>
      </c>
      <c r="E56" s="116">
        <v>500</v>
      </c>
      <c r="F56" s="17">
        <f t="shared" si="0"/>
        <v>25000</v>
      </c>
      <c r="G56" s="63">
        <v>0.43</v>
      </c>
      <c r="H56" s="135">
        <f t="shared" si="1"/>
        <v>10535</v>
      </c>
      <c r="J56" s="3"/>
    </row>
    <row r="57" spans="1:10" x14ac:dyDescent="0.25">
      <c r="A57" s="7">
        <v>33</v>
      </c>
      <c r="B57" s="8" t="s">
        <v>973</v>
      </c>
      <c r="C57" s="9" t="s">
        <v>488</v>
      </c>
      <c r="D57" s="116">
        <v>12700</v>
      </c>
      <c r="E57" s="116">
        <v>300</v>
      </c>
      <c r="F57" s="17">
        <f t="shared" si="0"/>
        <v>13000</v>
      </c>
      <c r="G57" s="10">
        <v>6.45</v>
      </c>
      <c r="H57" s="54">
        <f t="shared" si="1"/>
        <v>81915</v>
      </c>
      <c r="J57" s="3"/>
    </row>
    <row r="58" spans="1:10" x14ac:dyDescent="0.25">
      <c r="A58" s="173">
        <v>34</v>
      </c>
      <c r="B58" s="174" t="s">
        <v>612</v>
      </c>
      <c r="C58" s="175" t="s">
        <v>489</v>
      </c>
      <c r="D58" s="176">
        <v>10000</v>
      </c>
      <c r="E58" s="176"/>
      <c r="F58" s="17">
        <f t="shared" si="0"/>
        <v>10000</v>
      </c>
      <c r="G58" s="177">
        <v>2.59</v>
      </c>
      <c r="H58" s="182">
        <f t="shared" si="1"/>
        <v>25900</v>
      </c>
      <c r="J58" s="3"/>
    </row>
    <row r="59" spans="1:10" s="181" customFormat="1" x14ac:dyDescent="0.25">
      <c r="A59" s="7">
        <v>35</v>
      </c>
      <c r="B59" s="8" t="s">
        <v>612</v>
      </c>
      <c r="C59" s="9" t="s">
        <v>490</v>
      </c>
      <c r="D59" s="116">
        <v>24750</v>
      </c>
      <c r="E59" s="116">
        <v>250</v>
      </c>
      <c r="F59" s="17">
        <f t="shared" si="0"/>
        <v>25000</v>
      </c>
      <c r="G59" s="10">
        <v>1.65</v>
      </c>
      <c r="H59" s="54">
        <f t="shared" si="1"/>
        <v>40837.5</v>
      </c>
      <c r="I59" s="179"/>
      <c r="J59" s="180"/>
    </row>
    <row r="60" spans="1:10" x14ac:dyDescent="0.25">
      <c r="A60" s="173">
        <v>36</v>
      </c>
      <c r="B60" s="174" t="s">
        <v>612</v>
      </c>
      <c r="C60" s="175" t="s">
        <v>613</v>
      </c>
      <c r="D60" s="176">
        <v>2500</v>
      </c>
      <c r="E60" s="176"/>
      <c r="F60" s="17">
        <f t="shared" si="0"/>
        <v>2500</v>
      </c>
      <c r="G60" s="177">
        <v>1.19</v>
      </c>
      <c r="H60" s="182">
        <f t="shared" si="1"/>
        <v>2975</v>
      </c>
      <c r="J60" s="3"/>
    </row>
    <row r="61" spans="1:10" s="181" customFormat="1" x14ac:dyDescent="0.25">
      <c r="A61" s="173">
        <v>37</v>
      </c>
      <c r="B61" s="174" t="s">
        <v>612</v>
      </c>
      <c r="C61" s="175" t="s">
        <v>614</v>
      </c>
      <c r="D61" s="176">
        <v>3000</v>
      </c>
      <c r="E61" s="176"/>
      <c r="F61" s="17">
        <f t="shared" si="0"/>
        <v>3000</v>
      </c>
      <c r="G61" s="177">
        <v>0.45</v>
      </c>
      <c r="H61" s="182">
        <f t="shared" si="1"/>
        <v>1350</v>
      </c>
      <c r="I61" s="179"/>
      <c r="J61" s="180"/>
    </row>
    <row r="62" spans="1:10" s="181" customFormat="1" x14ac:dyDescent="0.25">
      <c r="A62" s="60">
        <v>38</v>
      </c>
      <c r="B62" s="61" t="s">
        <v>974</v>
      </c>
      <c r="C62" s="62" t="s">
        <v>491</v>
      </c>
      <c r="D62" s="116">
        <v>2500</v>
      </c>
      <c r="E62" s="116">
        <v>50</v>
      </c>
      <c r="F62" s="17">
        <f t="shared" si="0"/>
        <v>2550</v>
      </c>
      <c r="G62" s="63">
        <v>34.19</v>
      </c>
      <c r="H62" s="135">
        <f t="shared" si="1"/>
        <v>85475</v>
      </c>
      <c r="I62" s="179"/>
      <c r="J62" s="180"/>
    </row>
    <row r="63" spans="1:10" x14ac:dyDescent="0.25">
      <c r="A63" s="60">
        <v>39</v>
      </c>
      <c r="B63" s="61" t="s">
        <v>975</v>
      </c>
      <c r="C63" s="62" t="s">
        <v>492</v>
      </c>
      <c r="D63" s="116">
        <v>800</v>
      </c>
      <c r="E63" s="116">
        <v>50</v>
      </c>
      <c r="F63" s="17">
        <f t="shared" si="0"/>
        <v>850</v>
      </c>
      <c r="G63" s="63">
        <v>34.58</v>
      </c>
      <c r="H63" s="135">
        <f t="shared" si="1"/>
        <v>27664</v>
      </c>
      <c r="J63" s="3"/>
    </row>
    <row r="64" spans="1:10" ht="16.5" thickBot="1" x14ac:dyDescent="0.3">
      <c r="A64" s="60">
        <v>40</v>
      </c>
      <c r="B64" s="61" t="s">
        <v>976</v>
      </c>
      <c r="C64" s="62" t="s">
        <v>493</v>
      </c>
      <c r="D64" s="116">
        <v>800</v>
      </c>
      <c r="E64" s="116">
        <v>50</v>
      </c>
      <c r="F64" s="17">
        <f t="shared" si="0"/>
        <v>850</v>
      </c>
      <c r="G64" s="63">
        <v>34.36</v>
      </c>
      <c r="H64" s="136">
        <f t="shared" si="1"/>
        <v>27488</v>
      </c>
      <c r="J64" s="3"/>
    </row>
    <row r="65" spans="1:10" ht="16.5" thickBot="1" x14ac:dyDescent="0.3">
      <c r="A65" s="7"/>
      <c r="B65" s="8"/>
      <c r="C65" s="9"/>
      <c r="D65" s="116"/>
      <c r="E65" s="119"/>
      <c r="F65" s="17">
        <f t="shared" si="0"/>
        <v>0</v>
      </c>
      <c r="G65" s="48"/>
      <c r="H65" s="133">
        <f>SUM(H53:H64)</f>
        <v>514289.5</v>
      </c>
      <c r="J65" s="3"/>
    </row>
    <row r="66" spans="1:10" s="284" customFormat="1" x14ac:dyDescent="0.25">
      <c r="A66" s="285"/>
      <c r="B66" s="286" t="s">
        <v>330</v>
      </c>
      <c r="C66" s="287" t="s">
        <v>331</v>
      </c>
      <c r="D66" s="288"/>
      <c r="E66" s="288"/>
      <c r="F66" s="290">
        <f t="shared" si="0"/>
        <v>0</v>
      </c>
      <c r="G66" s="294"/>
      <c r="H66" s="295"/>
      <c r="I66" s="293"/>
      <c r="J66" s="296"/>
    </row>
    <row r="67" spans="1:10" x14ac:dyDescent="0.25">
      <c r="A67" s="7">
        <v>41</v>
      </c>
      <c r="B67" s="8" t="s">
        <v>615</v>
      </c>
      <c r="C67" s="9" t="s">
        <v>1048</v>
      </c>
      <c r="D67" s="116">
        <v>5900</v>
      </c>
      <c r="E67" s="116">
        <v>1800</v>
      </c>
      <c r="F67" s="17">
        <f t="shared" si="0"/>
        <v>7700</v>
      </c>
      <c r="G67" s="10">
        <v>0.9</v>
      </c>
      <c r="H67" s="54">
        <f t="shared" si="1"/>
        <v>5310</v>
      </c>
      <c r="J67" s="3"/>
    </row>
    <row r="68" spans="1:10" x14ac:dyDescent="0.25">
      <c r="A68" s="7">
        <v>42</v>
      </c>
      <c r="B68" s="8" t="s">
        <v>953</v>
      </c>
      <c r="C68" s="9" t="s">
        <v>494</v>
      </c>
      <c r="D68" s="116">
        <v>6000</v>
      </c>
      <c r="E68" s="116">
        <v>100</v>
      </c>
      <c r="F68" s="17">
        <f t="shared" si="0"/>
        <v>6100</v>
      </c>
      <c r="G68" s="10">
        <v>4.57</v>
      </c>
      <c r="H68" s="54">
        <f t="shared" si="1"/>
        <v>27420</v>
      </c>
      <c r="J68" s="3"/>
    </row>
    <row r="69" spans="1:10" x14ac:dyDescent="0.25">
      <c r="A69" s="173">
        <v>43</v>
      </c>
      <c r="B69" s="174" t="s">
        <v>616</v>
      </c>
      <c r="C69" s="175" t="s">
        <v>1046</v>
      </c>
      <c r="D69" s="176">
        <v>150</v>
      </c>
      <c r="E69" s="176"/>
      <c r="F69" s="17">
        <f t="shared" si="0"/>
        <v>150</v>
      </c>
      <c r="G69" s="177">
        <v>4.57</v>
      </c>
      <c r="H69" s="182">
        <f t="shared" si="1"/>
        <v>685.5</v>
      </c>
      <c r="J69" s="3"/>
    </row>
    <row r="70" spans="1:10" s="181" customFormat="1" x14ac:dyDescent="0.25">
      <c r="A70" s="173">
        <v>44</v>
      </c>
      <c r="B70" s="174" t="s">
        <v>616</v>
      </c>
      <c r="C70" s="175" t="s">
        <v>454</v>
      </c>
      <c r="D70" s="176">
        <v>140</v>
      </c>
      <c r="E70" s="176"/>
      <c r="F70" s="17">
        <f t="shared" si="0"/>
        <v>140</v>
      </c>
      <c r="G70" s="177">
        <v>7.5</v>
      </c>
      <c r="H70" s="182">
        <f t="shared" si="1"/>
        <v>1050</v>
      </c>
      <c r="I70" s="179"/>
      <c r="J70" s="180"/>
    </row>
    <row r="71" spans="1:10" s="181" customFormat="1" ht="16.5" thickBot="1" x14ac:dyDescent="0.3">
      <c r="A71" s="173">
        <v>45</v>
      </c>
      <c r="B71" s="174" t="s">
        <v>617</v>
      </c>
      <c r="C71" s="175" t="s">
        <v>1047</v>
      </c>
      <c r="D71" s="176">
        <v>2000</v>
      </c>
      <c r="E71" s="176"/>
      <c r="F71" s="17">
        <f t="shared" si="0"/>
        <v>2000</v>
      </c>
      <c r="G71" s="177">
        <v>0.96</v>
      </c>
      <c r="H71" s="178">
        <f t="shared" si="1"/>
        <v>1920</v>
      </c>
      <c r="I71" s="179"/>
      <c r="J71" s="180"/>
    </row>
    <row r="72" spans="1:10" s="181" customFormat="1" ht="16.5" thickBot="1" x14ac:dyDescent="0.3">
      <c r="A72" s="7"/>
      <c r="B72" s="8"/>
      <c r="C72" s="9"/>
      <c r="D72" s="116"/>
      <c r="E72" s="119"/>
      <c r="F72" s="17">
        <f t="shared" si="0"/>
        <v>0</v>
      </c>
      <c r="G72" s="48"/>
      <c r="H72" s="133">
        <f>SUM(H67:H71)</f>
        <v>36385.5</v>
      </c>
      <c r="I72" s="179"/>
      <c r="J72" s="180"/>
    </row>
    <row r="73" spans="1:10" s="284" customFormat="1" x14ac:dyDescent="0.25">
      <c r="A73" s="285"/>
      <c r="B73" s="286" t="s">
        <v>332</v>
      </c>
      <c r="C73" s="287" t="s">
        <v>333</v>
      </c>
      <c r="D73" s="288"/>
      <c r="E73" s="288"/>
      <c r="F73" s="290">
        <f t="shared" si="0"/>
        <v>0</v>
      </c>
      <c r="G73" s="294"/>
      <c r="H73" s="295"/>
      <c r="I73" s="293"/>
      <c r="J73" s="296"/>
    </row>
    <row r="74" spans="1:10" x14ac:dyDescent="0.25">
      <c r="A74" s="173">
        <v>46</v>
      </c>
      <c r="B74" s="174" t="s">
        <v>619</v>
      </c>
      <c r="C74" s="175" t="s">
        <v>620</v>
      </c>
      <c r="D74" s="176">
        <v>3500</v>
      </c>
      <c r="E74" s="176"/>
      <c r="F74" s="17">
        <f>D74+E74</f>
        <v>3500</v>
      </c>
      <c r="G74" s="177">
        <v>1.42</v>
      </c>
      <c r="H74" s="182">
        <f t="shared" si="1"/>
        <v>4970</v>
      </c>
      <c r="J74" s="3"/>
    </row>
    <row r="75" spans="1:10" s="181" customFormat="1" ht="16.5" thickBot="1" x14ac:dyDescent="0.3">
      <c r="A75" s="7">
        <v>47</v>
      </c>
      <c r="B75" s="8" t="s">
        <v>621</v>
      </c>
      <c r="C75" s="9" t="s">
        <v>231</v>
      </c>
      <c r="D75" s="116">
        <v>39000</v>
      </c>
      <c r="E75" s="116">
        <v>1000</v>
      </c>
      <c r="F75" s="17">
        <f>D75+E75</f>
        <v>40000</v>
      </c>
      <c r="G75" s="10">
        <v>2.0499999999999998</v>
      </c>
      <c r="H75" s="132">
        <f t="shared" si="1"/>
        <v>79950</v>
      </c>
      <c r="I75" s="179"/>
      <c r="J75" s="180"/>
    </row>
    <row r="76" spans="1:10" ht="16.5" thickBot="1" x14ac:dyDescent="0.3">
      <c r="A76" s="50"/>
      <c r="B76" s="51"/>
      <c r="C76" s="46"/>
      <c r="D76" s="119"/>
      <c r="E76" s="119"/>
      <c r="F76" s="119"/>
      <c r="G76" s="48"/>
      <c r="H76" s="133">
        <f>SUM(H74:H75)</f>
        <v>84920</v>
      </c>
      <c r="J76" s="3"/>
    </row>
    <row r="77" spans="1:10" ht="16.5" thickBot="1" x14ac:dyDescent="0.3">
      <c r="A77" s="50"/>
      <c r="B77" s="51"/>
      <c r="C77" s="46"/>
      <c r="D77" s="119"/>
      <c r="E77" s="119"/>
      <c r="F77" s="119"/>
      <c r="G77" s="10"/>
      <c r="H77" s="137"/>
      <c r="J77" s="3"/>
    </row>
    <row r="78" spans="1:10" ht="16.5" thickBot="1" x14ac:dyDescent="0.3">
      <c r="A78" s="382" t="s">
        <v>376</v>
      </c>
      <c r="B78" s="383"/>
      <c r="C78" s="383"/>
      <c r="D78" s="383"/>
      <c r="E78" s="383"/>
      <c r="F78" s="383"/>
      <c r="G78" s="383"/>
      <c r="H78" s="138">
        <f>H11+H20+H24+H27+H31+H34+H47+H51+H65+H72+H76</f>
        <v>1187444.75</v>
      </c>
      <c r="J78" s="3"/>
    </row>
    <row r="79" spans="1:10" x14ac:dyDescent="0.25">
      <c r="A79" s="37"/>
      <c r="B79" s="38"/>
      <c r="C79" s="38"/>
      <c r="D79" s="120"/>
      <c r="E79" s="120"/>
      <c r="F79" s="120"/>
      <c r="G79" s="38"/>
      <c r="H79" s="139"/>
      <c r="J79" s="3"/>
    </row>
    <row r="80" spans="1:10" x14ac:dyDescent="0.2">
      <c r="A80" s="382" t="s">
        <v>393</v>
      </c>
      <c r="B80" s="385"/>
      <c r="C80" s="385"/>
      <c r="D80" s="385"/>
      <c r="E80" s="385"/>
      <c r="F80" s="385"/>
      <c r="G80" s="385"/>
      <c r="H80" s="386"/>
      <c r="J80" s="52"/>
    </row>
    <row r="81" spans="1:10" s="276" customFormat="1" x14ac:dyDescent="0.2">
      <c r="A81" s="306"/>
      <c r="B81" s="271"/>
      <c r="C81" s="271" t="s">
        <v>334</v>
      </c>
      <c r="D81" s="271"/>
      <c r="E81" s="271"/>
      <c r="F81" s="271"/>
      <c r="G81" s="271"/>
      <c r="H81" s="307"/>
      <c r="I81" s="308"/>
      <c r="J81" s="309"/>
    </row>
    <row r="82" spans="1:10" s="284" customFormat="1" x14ac:dyDescent="0.2">
      <c r="A82" s="302"/>
      <c r="B82" s="279" t="s">
        <v>335</v>
      </c>
      <c r="C82" s="305" t="s">
        <v>336</v>
      </c>
      <c r="D82" s="279"/>
      <c r="E82" s="279"/>
      <c r="F82" s="279"/>
      <c r="G82" s="279"/>
      <c r="H82" s="303"/>
      <c r="I82" s="293"/>
      <c r="J82" s="304"/>
    </row>
    <row r="83" spans="1:10" x14ac:dyDescent="0.25">
      <c r="A83" s="173">
        <v>1</v>
      </c>
      <c r="B83" s="174" t="s">
        <v>622</v>
      </c>
      <c r="C83" s="175" t="s">
        <v>1049</v>
      </c>
      <c r="D83" s="176">
        <v>5000</v>
      </c>
      <c r="E83" s="176"/>
      <c r="F83" s="176">
        <f>D83+E83</f>
        <v>5000</v>
      </c>
      <c r="G83" s="177">
        <v>0.98</v>
      </c>
      <c r="H83" s="182">
        <f t="shared" si="1"/>
        <v>4900</v>
      </c>
      <c r="J83" s="3"/>
    </row>
    <row r="84" spans="1:10" s="181" customFormat="1" x14ac:dyDescent="0.25">
      <c r="A84" s="7">
        <v>2</v>
      </c>
      <c r="B84" s="8" t="s">
        <v>623</v>
      </c>
      <c r="C84" s="9" t="s">
        <v>1050</v>
      </c>
      <c r="D84" s="116">
        <v>29700</v>
      </c>
      <c r="E84" s="116">
        <v>300</v>
      </c>
      <c r="F84" s="176">
        <f t="shared" ref="F84:F97" si="2">D84+E84</f>
        <v>30000</v>
      </c>
      <c r="G84" s="10">
        <v>1.42</v>
      </c>
      <c r="H84" s="54">
        <f t="shared" si="1"/>
        <v>42174</v>
      </c>
      <c r="I84" s="179"/>
      <c r="J84" s="180"/>
    </row>
    <row r="85" spans="1:10" x14ac:dyDescent="0.25">
      <c r="A85" s="7">
        <v>3</v>
      </c>
      <c r="B85" s="8" t="s">
        <v>624</v>
      </c>
      <c r="C85" s="9" t="s">
        <v>1051</v>
      </c>
      <c r="D85" s="116">
        <v>21000</v>
      </c>
      <c r="E85" s="116">
        <v>1000</v>
      </c>
      <c r="F85" s="176">
        <f t="shared" si="2"/>
        <v>22000</v>
      </c>
      <c r="G85" s="10">
        <v>2.2799999999999998</v>
      </c>
      <c r="H85" s="54">
        <f t="shared" si="1"/>
        <v>47879.999999999993</v>
      </c>
      <c r="J85" s="3"/>
    </row>
    <row r="86" spans="1:10" x14ac:dyDescent="0.25">
      <c r="A86" s="173">
        <v>4</v>
      </c>
      <c r="B86" s="174" t="s">
        <v>625</v>
      </c>
      <c r="C86" s="175" t="s">
        <v>1052</v>
      </c>
      <c r="D86" s="176">
        <v>2500</v>
      </c>
      <c r="E86" s="176"/>
      <c r="F86" s="176">
        <f t="shared" si="2"/>
        <v>2500</v>
      </c>
      <c r="G86" s="177">
        <v>3.65</v>
      </c>
      <c r="H86" s="182">
        <f t="shared" si="1"/>
        <v>9125</v>
      </c>
      <c r="J86" s="3"/>
    </row>
    <row r="87" spans="1:10" s="181" customFormat="1" x14ac:dyDescent="0.25">
      <c r="A87" s="183">
        <v>5</v>
      </c>
      <c r="B87" s="184" t="s">
        <v>979</v>
      </c>
      <c r="C87" s="185" t="s">
        <v>1053</v>
      </c>
      <c r="D87" s="176">
        <v>80</v>
      </c>
      <c r="E87" s="176"/>
      <c r="F87" s="176">
        <f t="shared" si="2"/>
        <v>80</v>
      </c>
      <c r="G87" s="186">
        <v>32.93</v>
      </c>
      <c r="H87" s="187">
        <f t="shared" si="1"/>
        <v>2634.4</v>
      </c>
      <c r="I87" s="179"/>
      <c r="J87" s="180"/>
    </row>
    <row r="88" spans="1:10" s="181" customFormat="1" x14ac:dyDescent="0.25">
      <c r="A88" s="183">
        <v>6</v>
      </c>
      <c r="B88" s="184" t="s">
        <v>979</v>
      </c>
      <c r="C88" s="185" t="s">
        <v>980</v>
      </c>
      <c r="D88" s="176">
        <v>1000</v>
      </c>
      <c r="E88" s="176"/>
      <c r="F88" s="176">
        <f t="shared" si="2"/>
        <v>1000</v>
      </c>
      <c r="G88" s="186">
        <v>65.680000000000007</v>
      </c>
      <c r="H88" s="187">
        <f t="shared" si="1"/>
        <v>65680</v>
      </c>
      <c r="I88" s="179"/>
      <c r="J88" s="188"/>
    </row>
    <row r="89" spans="1:10" s="181" customFormat="1" x14ac:dyDescent="0.25">
      <c r="A89" s="183">
        <v>7</v>
      </c>
      <c r="B89" s="184" t="s">
        <v>979</v>
      </c>
      <c r="C89" s="185" t="s">
        <v>981</v>
      </c>
      <c r="D89" s="176">
        <v>900</v>
      </c>
      <c r="E89" s="176"/>
      <c r="F89" s="176">
        <f t="shared" si="2"/>
        <v>900</v>
      </c>
      <c r="G89" s="186">
        <v>65.680000000000007</v>
      </c>
      <c r="H89" s="187">
        <f t="shared" si="1"/>
        <v>59112.000000000007</v>
      </c>
      <c r="I89" s="179"/>
      <c r="J89" s="180"/>
    </row>
    <row r="90" spans="1:10" s="181" customFormat="1" ht="16.5" thickBot="1" x14ac:dyDescent="0.3">
      <c r="A90" s="183">
        <v>8</v>
      </c>
      <c r="B90" s="184" t="s">
        <v>982</v>
      </c>
      <c r="C90" s="185" t="s">
        <v>1054</v>
      </c>
      <c r="D90" s="176">
        <v>2000</v>
      </c>
      <c r="E90" s="176"/>
      <c r="F90" s="176">
        <f t="shared" si="2"/>
        <v>2000</v>
      </c>
      <c r="G90" s="186">
        <v>22.83</v>
      </c>
      <c r="H90" s="189">
        <f t="shared" si="1"/>
        <v>45660</v>
      </c>
      <c r="I90" s="179"/>
      <c r="J90" s="180"/>
    </row>
    <row r="91" spans="1:10" s="181" customFormat="1" ht="16.5" thickBot="1" x14ac:dyDescent="0.3">
      <c r="A91" s="7"/>
      <c r="B91" s="8"/>
      <c r="C91" s="9"/>
      <c r="D91" s="116"/>
      <c r="E91" s="119"/>
      <c r="F91" s="176">
        <f t="shared" si="2"/>
        <v>0</v>
      </c>
      <c r="G91" s="48"/>
      <c r="H91" s="133">
        <f>SUM(H83:H90)</f>
        <v>277165.40000000002</v>
      </c>
      <c r="I91" s="179"/>
      <c r="J91" s="180"/>
    </row>
    <row r="92" spans="1:10" s="284" customFormat="1" x14ac:dyDescent="0.25">
      <c r="A92" s="285"/>
      <c r="B92" s="286" t="s">
        <v>337</v>
      </c>
      <c r="C92" s="287" t="s">
        <v>338</v>
      </c>
      <c r="D92" s="288"/>
      <c r="E92" s="288"/>
      <c r="F92" s="288">
        <f t="shared" si="2"/>
        <v>0</v>
      </c>
      <c r="G92" s="294"/>
      <c r="H92" s="295"/>
      <c r="I92" s="293"/>
      <c r="J92" s="296"/>
    </row>
    <row r="93" spans="1:10" x14ac:dyDescent="0.25">
      <c r="A93" s="7">
        <v>9</v>
      </c>
      <c r="B93" s="8" t="s">
        <v>628</v>
      </c>
      <c r="C93" s="9" t="s">
        <v>1055</v>
      </c>
      <c r="D93" s="116">
        <v>28800</v>
      </c>
      <c r="E93" s="116">
        <v>600</v>
      </c>
      <c r="F93" s="176">
        <f t="shared" si="2"/>
        <v>29400</v>
      </c>
      <c r="G93" s="10">
        <v>1.8</v>
      </c>
      <c r="H93" s="54">
        <f t="shared" si="1"/>
        <v>51840</v>
      </c>
      <c r="J93" s="3"/>
    </row>
    <row r="94" spans="1:10" x14ac:dyDescent="0.25">
      <c r="A94" s="7">
        <v>10</v>
      </c>
      <c r="B94" s="8" t="s">
        <v>630</v>
      </c>
      <c r="C94" s="9" t="s">
        <v>1056</v>
      </c>
      <c r="D94" s="116">
        <v>19400</v>
      </c>
      <c r="E94" s="116">
        <v>600</v>
      </c>
      <c r="F94" s="176">
        <f t="shared" si="2"/>
        <v>20000</v>
      </c>
      <c r="G94" s="10">
        <v>3.25</v>
      </c>
      <c r="H94" s="54">
        <f t="shared" si="1"/>
        <v>63050</v>
      </c>
      <c r="J94" s="3"/>
    </row>
    <row r="95" spans="1:10" x14ac:dyDescent="0.25">
      <c r="A95" s="7">
        <v>11</v>
      </c>
      <c r="B95" s="8" t="s">
        <v>630</v>
      </c>
      <c r="C95" s="9" t="s">
        <v>546</v>
      </c>
      <c r="D95" s="116">
        <v>2850</v>
      </c>
      <c r="E95" s="116">
        <v>150</v>
      </c>
      <c r="F95" s="176">
        <f t="shared" si="2"/>
        <v>3000</v>
      </c>
      <c r="G95" s="10">
        <v>2.08</v>
      </c>
      <c r="H95" s="54">
        <f t="shared" si="1"/>
        <v>5928</v>
      </c>
      <c r="J95" s="3"/>
    </row>
    <row r="96" spans="1:10" x14ac:dyDescent="0.25">
      <c r="A96" s="173">
        <v>12</v>
      </c>
      <c r="B96" s="174" t="s">
        <v>633</v>
      </c>
      <c r="C96" s="175" t="s">
        <v>1057</v>
      </c>
      <c r="D96" s="176">
        <v>4000</v>
      </c>
      <c r="E96" s="176"/>
      <c r="F96" s="176">
        <f t="shared" si="2"/>
        <v>4000</v>
      </c>
      <c r="G96" s="177">
        <v>3.09</v>
      </c>
      <c r="H96" s="182">
        <f t="shared" si="1"/>
        <v>12360</v>
      </c>
      <c r="J96" s="3"/>
    </row>
    <row r="97" spans="1:10" s="181" customFormat="1" ht="16.5" thickBot="1" x14ac:dyDescent="0.3">
      <c r="A97" s="7">
        <v>13</v>
      </c>
      <c r="B97" s="8" t="s">
        <v>635</v>
      </c>
      <c r="C97" s="9" t="s">
        <v>1058</v>
      </c>
      <c r="D97" s="116">
        <v>29000</v>
      </c>
      <c r="E97" s="116">
        <v>1000</v>
      </c>
      <c r="F97" s="176">
        <f t="shared" si="2"/>
        <v>30000</v>
      </c>
      <c r="G97" s="10">
        <v>3.66</v>
      </c>
      <c r="H97" s="132">
        <f t="shared" si="1"/>
        <v>106140</v>
      </c>
      <c r="I97" s="179"/>
      <c r="J97" s="180"/>
    </row>
    <row r="98" spans="1:10" ht="16.5" thickBot="1" x14ac:dyDescent="0.3">
      <c r="A98" s="50"/>
      <c r="B98" s="51"/>
      <c r="C98" s="46"/>
      <c r="D98" s="119"/>
      <c r="E98" s="119"/>
      <c r="F98" s="119"/>
      <c r="G98" s="48"/>
      <c r="H98" s="133">
        <f>SUM(H93:H97)</f>
        <v>239318</v>
      </c>
      <c r="J98" s="3"/>
    </row>
    <row r="99" spans="1:10" ht="16.5" thickBot="1" x14ac:dyDescent="0.3">
      <c r="A99" s="50"/>
      <c r="B99" s="51"/>
      <c r="C99" s="46"/>
      <c r="D99" s="119"/>
      <c r="E99" s="119"/>
      <c r="F99" s="119"/>
      <c r="G99" s="48"/>
      <c r="H99" s="36"/>
      <c r="J99" s="3"/>
    </row>
    <row r="100" spans="1:10" ht="16.5" thickBot="1" x14ac:dyDescent="0.3">
      <c r="A100" s="382" t="s">
        <v>378</v>
      </c>
      <c r="B100" s="383"/>
      <c r="C100" s="383"/>
      <c r="D100" s="383"/>
      <c r="E100" s="383"/>
      <c r="F100" s="383"/>
      <c r="G100" s="383"/>
      <c r="H100" s="138">
        <f>H91+H98</f>
        <v>516483.4</v>
      </c>
      <c r="J100" s="3"/>
    </row>
    <row r="101" spans="1:10" x14ac:dyDescent="0.25">
      <c r="A101" s="39"/>
      <c r="B101" s="40"/>
      <c r="C101" s="40"/>
      <c r="D101" s="121"/>
      <c r="E101" s="121"/>
      <c r="F101" s="121"/>
      <c r="G101" s="41"/>
      <c r="H101" s="140"/>
      <c r="J101" s="3"/>
    </row>
    <row r="102" spans="1:10" x14ac:dyDescent="0.2">
      <c r="A102" s="382" t="s">
        <v>394</v>
      </c>
      <c r="B102" s="383"/>
      <c r="C102" s="383"/>
      <c r="D102" s="383"/>
      <c r="E102" s="383"/>
      <c r="F102" s="383"/>
      <c r="G102" s="383"/>
      <c r="H102" s="384"/>
      <c r="J102" s="3"/>
    </row>
    <row r="103" spans="1:10" s="276" customFormat="1" x14ac:dyDescent="0.2">
      <c r="A103" s="306"/>
      <c r="B103" s="310"/>
      <c r="C103" s="310" t="s">
        <v>339</v>
      </c>
      <c r="D103" s="310"/>
      <c r="E103" s="310"/>
      <c r="F103" s="310"/>
      <c r="G103" s="310"/>
      <c r="H103" s="311"/>
      <c r="I103" s="308"/>
      <c r="J103" s="312"/>
    </row>
    <row r="104" spans="1:10" s="284" customFormat="1" x14ac:dyDescent="0.2">
      <c r="A104" s="302"/>
      <c r="B104" s="313" t="s">
        <v>340</v>
      </c>
      <c r="C104" s="314" t="s">
        <v>341</v>
      </c>
      <c r="D104" s="313"/>
      <c r="E104" s="313"/>
      <c r="F104" s="313"/>
      <c r="G104" s="313"/>
      <c r="H104" s="315"/>
      <c r="I104" s="293"/>
      <c r="J104" s="296"/>
    </row>
    <row r="105" spans="1:10" x14ac:dyDescent="0.25">
      <c r="A105" s="7">
        <v>1</v>
      </c>
      <c r="B105" s="8" t="s">
        <v>637</v>
      </c>
      <c r="C105" s="9" t="s">
        <v>1059</v>
      </c>
      <c r="D105" s="116">
        <v>32000</v>
      </c>
      <c r="E105" s="116">
        <v>1000</v>
      </c>
      <c r="F105" s="116">
        <f>E105+D105</f>
        <v>33000</v>
      </c>
      <c r="G105" s="10">
        <v>0.38</v>
      </c>
      <c r="H105" s="54">
        <f t="shared" si="1"/>
        <v>12160</v>
      </c>
      <c r="J105" s="3"/>
    </row>
    <row r="106" spans="1:10" x14ac:dyDescent="0.25">
      <c r="A106" s="7">
        <v>2</v>
      </c>
      <c r="B106" s="8" t="s">
        <v>639</v>
      </c>
      <c r="C106" s="9" t="s">
        <v>429</v>
      </c>
      <c r="D106" s="116">
        <v>3900</v>
      </c>
      <c r="E106" s="116">
        <v>100</v>
      </c>
      <c r="F106" s="116">
        <f t="shared" ref="F106:F169" si="3">E106+D106</f>
        <v>4000</v>
      </c>
      <c r="G106" s="10">
        <v>4.62</v>
      </c>
      <c r="H106" s="54">
        <f t="shared" ref="H106:H119" si="4">D106*G106</f>
        <v>18018</v>
      </c>
      <c r="J106" s="3"/>
    </row>
    <row r="107" spans="1:10" x14ac:dyDescent="0.25">
      <c r="A107" s="7">
        <v>3</v>
      </c>
      <c r="B107" s="8" t="s">
        <v>639</v>
      </c>
      <c r="C107" s="9" t="s">
        <v>431</v>
      </c>
      <c r="D107" s="116">
        <v>11800</v>
      </c>
      <c r="E107" s="116">
        <v>200</v>
      </c>
      <c r="F107" s="116">
        <f t="shared" si="3"/>
        <v>12000</v>
      </c>
      <c r="G107" s="10">
        <v>1.68</v>
      </c>
      <c r="H107" s="54">
        <f t="shared" si="4"/>
        <v>19824</v>
      </c>
      <c r="J107" s="3"/>
    </row>
    <row r="108" spans="1:10" x14ac:dyDescent="0.25">
      <c r="A108" s="7">
        <v>4</v>
      </c>
      <c r="B108" s="13" t="s">
        <v>9</v>
      </c>
      <c r="C108" s="12" t="s">
        <v>1060</v>
      </c>
      <c r="D108" s="117">
        <v>12500</v>
      </c>
      <c r="E108" s="122">
        <v>500</v>
      </c>
      <c r="F108" s="116">
        <f t="shared" si="3"/>
        <v>13000</v>
      </c>
      <c r="G108" s="10">
        <v>4.2</v>
      </c>
      <c r="H108" s="54">
        <f t="shared" si="4"/>
        <v>52500</v>
      </c>
      <c r="J108" s="3"/>
    </row>
    <row r="109" spans="1:10" x14ac:dyDescent="0.25">
      <c r="A109" s="7">
        <v>5</v>
      </c>
      <c r="B109" s="8" t="s">
        <v>433</v>
      </c>
      <c r="C109" s="9" t="s">
        <v>1061</v>
      </c>
      <c r="D109" s="116">
        <v>9800</v>
      </c>
      <c r="E109" s="116">
        <v>200</v>
      </c>
      <c r="F109" s="116">
        <f t="shared" si="3"/>
        <v>10000</v>
      </c>
      <c r="G109" s="10">
        <v>1.35</v>
      </c>
      <c r="H109" s="54">
        <f t="shared" si="4"/>
        <v>13230</v>
      </c>
      <c r="J109" s="3"/>
    </row>
    <row r="110" spans="1:10" x14ac:dyDescent="0.25">
      <c r="A110" s="7">
        <v>6</v>
      </c>
      <c r="B110" s="8" t="s">
        <v>433</v>
      </c>
      <c r="C110" s="9" t="s">
        <v>547</v>
      </c>
      <c r="D110" s="116">
        <v>3200</v>
      </c>
      <c r="E110" s="116">
        <v>100</v>
      </c>
      <c r="F110" s="116">
        <f t="shared" si="3"/>
        <v>3300</v>
      </c>
      <c r="G110" s="10">
        <v>3.85</v>
      </c>
      <c r="H110" s="54">
        <f t="shared" si="4"/>
        <v>12320</v>
      </c>
      <c r="J110" s="3"/>
    </row>
    <row r="111" spans="1:10" x14ac:dyDescent="0.25">
      <c r="A111" s="7">
        <v>7</v>
      </c>
      <c r="B111" s="8" t="s">
        <v>436</v>
      </c>
      <c r="C111" s="9" t="s">
        <v>1062</v>
      </c>
      <c r="D111" s="116">
        <v>14000</v>
      </c>
      <c r="E111" s="116">
        <v>1000</v>
      </c>
      <c r="F111" s="116">
        <f t="shared" si="3"/>
        <v>15000</v>
      </c>
      <c r="G111" s="10">
        <v>0.68</v>
      </c>
      <c r="H111" s="54">
        <f t="shared" si="4"/>
        <v>9520</v>
      </c>
      <c r="J111" s="3"/>
    </row>
    <row r="112" spans="1:10" ht="16.5" thickBot="1" x14ac:dyDescent="0.3">
      <c r="A112" s="7">
        <v>8</v>
      </c>
      <c r="B112" s="8" t="s">
        <v>436</v>
      </c>
      <c r="C112" s="9" t="s">
        <v>438</v>
      </c>
      <c r="D112" s="116">
        <v>44000</v>
      </c>
      <c r="E112" s="116">
        <v>1000</v>
      </c>
      <c r="F112" s="116">
        <f t="shared" si="3"/>
        <v>45000</v>
      </c>
      <c r="G112" s="10">
        <v>0.95</v>
      </c>
      <c r="H112" s="132">
        <f t="shared" si="4"/>
        <v>41800</v>
      </c>
      <c r="J112" s="3"/>
    </row>
    <row r="113" spans="1:10" ht="16.5" thickBot="1" x14ac:dyDescent="0.3">
      <c r="A113" s="7"/>
      <c r="B113" s="8"/>
      <c r="C113" s="9"/>
      <c r="D113" s="116"/>
      <c r="E113" s="119"/>
      <c r="F113" s="116">
        <f t="shared" si="3"/>
        <v>0</v>
      </c>
      <c r="G113" s="48"/>
      <c r="H113" s="133">
        <f>SUM(H105:H112)</f>
        <v>179372</v>
      </c>
      <c r="J113" s="3"/>
    </row>
    <row r="114" spans="1:10" x14ac:dyDescent="0.25">
      <c r="A114" s="7"/>
      <c r="B114" s="8"/>
      <c r="C114" s="9"/>
      <c r="D114" s="116"/>
      <c r="E114" s="116"/>
      <c r="F114" s="116">
        <f t="shared" si="3"/>
        <v>0</v>
      </c>
      <c r="G114" s="10"/>
      <c r="H114" s="134"/>
      <c r="J114" s="3"/>
    </row>
    <row r="115" spans="1:10" x14ac:dyDescent="0.25">
      <c r="A115" s="7">
        <v>9</v>
      </c>
      <c r="B115" s="8" t="s">
        <v>440</v>
      </c>
      <c r="C115" s="9" t="s">
        <v>441</v>
      </c>
      <c r="D115" s="116">
        <v>6000</v>
      </c>
      <c r="E115" s="116">
        <v>1000</v>
      </c>
      <c r="F115" s="116">
        <f t="shared" si="3"/>
        <v>7000</v>
      </c>
      <c r="G115" s="10">
        <v>1.24</v>
      </c>
      <c r="H115" s="54">
        <f t="shared" si="4"/>
        <v>7440</v>
      </c>
      <c r="J115" s="3"/>
    </row>
    <row r="116" spans="1:10" x14ac:dyDescent="0.25">
      <c r="A116" s="173">
        <v>10</v>
      </c>
      <c r="B116" s="174" t="s">
        <v>443</v>
      </c>
      <c r="C116" s="175" t="s">
        <v>1063</v>
      </c>
      <c r="D116" s="176">
        <v>5500</v>
      </c>
      <c r="E116" s="176"/>
      <c r="F116" s="116">
        <f t="shared" si="3"/>
        <v>5500</v>
      </c>
      <c r="G116" s="177">
        <v>0.88</v>
      </c>
      <c r="H116" s="182">
        <f t="shared" si="4"/>
        <v>4840</v>
      </c>
      <c r="J116" s="3"/>
    </row>
    <row r="117" spans="1:10" s="181" customFormat="1" x14ac:dyDescent="0.25">
      <c r="A117" s="173">
        <v>11</v>
      </c>
      <c r="B117" s="174" t="s">
        <v>443</v>
      </c>
      <c r="C117" s="175" t="s">
        <v>1064</v>
      </c>
      <c r="D117" s="176">
        <v>11000</v>
      </c>
      <c r="E117" s="176"/>
      <c r="F117" s="116">
        <f t="shared" si="3"/>
        <v>11000</v>
      </c>
      <c r="G117" s="177">
        <v>0.59</v>
      </c>
      <c r="H117" s="182">
        <f t="shared" si="4"/>
        <v>6490</v>
      </c>
      <c r="I117" s="179"/>
      <c r="J117" s="180"/>
    </row>
    <row r="118" spans="1:10" s="181" customFormat="1" x14ac:dyDescent="0.25">
      <c r="A118" s="7">
        <v>12</v>
      </c>
      <c r="B118" s="8" t="s">
        <v>443</v>
      </c>
      <c r="C118" s="9" t="s">
        <v>445</v>
      </c>
      <c r="D118" s="116">
        <v>31900</v>
      </c>
      <c r="E118" s="116">
        <v>100</v>
      </c>
      <c r="F118" s="116">
        <f t="shared" si="3"/>
        <v>32000</v>
      </c>
      <c r="G118" s="10">
        <v>0.54</v>
      </c>
      <c r="H118" s="132">
        <f t="shared" si="4"/>
        <v>17226</v>
      </c>
      <c r="I118" s="179"/>
      <c r="J118" s="180"/>
    </row>
    <row r="119" spans="1:10" ht="16.5" thickBot="1" x14ac:dyDescent="0.3">
      <c r="A119" s="157">
        <v>13</v>
      </c>
      <c r="B119" s="72" t="s">
        <v>15</v>
      </c>
      <c r="C119" s="73" t="s">
        <v>700</v>
      </c>
      <c r="D119" s="116">
        <v>16</v>
      </c>
      <c r="E119" s="116">
        <v>16</v>
      </c>
      <c r="F119" s="116">
        <f t="shared" si="3"/>
        <v>32</v>
      </c>
      <c r="G119" s="71">
        <v>2303.5300000000002</v>
      </c>
      <c r="H119" s="158">
        <f t="shared" si="4"/>
        <v>36856.480000000003</v>
      </c>
      <c r="J119" s="3"/>
    </row>
    <row r="120" spans="1:10" s="160" customFormat="1" ht="16.5" thickBot="1" x14ac:dyDescent="0.3">
      <c r="A120" s="7"/>
      <c r="B120" s="8"/>
      <c r="C120" s="9"/>
      <c r="D120" s="116"/>
      <c r="E120" s="119"/>
      <c r="F120" s="116">
        <f t="shared" si="3"/>
        <v>0</v>
      </c>
      <c r="G120" s="48"/>
      <c r="H120" s="133">
        <f>SUM(H115:H119)</f>
        <v>72852.48000000001</v>
      </c>
      <c r="I120" s="159" t="s">
        <v>1221</v>
      </c>
      <c r="J120" s="131"/>
    </row>
    <row r="121" spans="1:10" x14ac:dyDescent="0.25">
      <c r="A121" s="7"/>
      <c r="B121" s="8"/>
      <c r="C121" s="9"/>
      <c r="D121" s="116"/>
      <c r="E121" s="116"/>
      <c r="F121" s="116">
        <f t="shared" si="3"/>
        <v>0</v>
      </c>
      <c r="G121" s="10"/>
      <c r="H121" s="134"/>
      <c r="J121" s="3"/>
    </row>
    <row r="122" spans="1:10" x14ac:dyDescent="0.25">
      <c r="A122" s="173">
        <v>14</v>
      </c>
      <c r="B122" s="217" t="s">
        <v>455</v>
      </c>
      <c r="C122" s="190" t="s">
        <v>456</v>
      </c>
      <c r="D122" s="191">
        <v>5000</v>
      </c>
      <c r="E122" s="192"/>
      <c r="F122" s="116">
        <f t="shared" si="3"/>
        <v>5000</v>
      </c>
      <c r="G122" s="177">
        <v>0.5</v>
      </c>
      <c r="H122" s="182">
        <f t="shared" ref="H122:H127" si="5">D122*G122</f>
        <v>2500</v>
      </c>
      <c r="J122" s="3"/>
    </row>
    <row r="123" spans="1:10" s="181" customFormat="1" x14ac:dyDescent="0.25">
      <c r="A123" s="7">
        <v>15</v>
      </c>
      <c r="B123" s="8" t="s">
        <v>446</v>
      </c>
      <c r="C123" s="9" t="s">
        <v>1065</v>
      </c>
      <c r="D123" s="116">
        <v>39900</v>
      </c>
      <c r="E123" s="116">
        <v>100</v>
      </c>
      <c r="F123" s="116">
        <f t="shared" si="3"/>
        <v>40000</v>
      </c>
      <c r="G123" s="10">
        <v>0.73</v>
      </c>
      <c r="H123" s="54">
        <f t="shared" si="5"/>
        <v>29127</v>
      </c>
      <c r="I123" s="179"/>
      <c r="J123" s="180"/>
    </row>
    <row r="124" spans="1:10" x14ac:dyDescent="0.25">
      <c r="A124" s="7">
        <v>16</v>
      </c>
      <c r="B124" s="8" t="s">
        <v>447</v>
      </c>
      <c r="C124" s="9" t="s">
        <v>448</v>
      </c>
      <c r="D124" s="116">
        <v>53000</v>
      </c>
      <c r="E124" s="116">
        <v>2000</v>
      </c>
      <c r="F124" s="116">
        <f t="shared" si="3"/>
        <v>55000</v>
      </c>
      <c r="G124" s="10">
        <v>0.33</v>
      </c>
      <c r="H124" s="54">
        <f t="shared" si="5"/>
        <v>17490</v>
      </c>
      <c r="J124" s="3"/>
    </row>
    <row r="125" spans="1:10" x14ac:dyDescent="0.25">
      <c r="A125" s="7">
        <v>17</v>
      </c>
      <c r="B125" s="8" t="s">
        <v>449</v>
      </c>
      <c r="C125" s="9" t="s">
        <v>450</v>
      </c>
      <c r="D125" s="116">
        <v>22500</v>
      </c>
      <c r="E125" s="116">
        <v>500</v>
      </c>
      <c r="F125" s="116">
        <f t="shared" si="3"/>
        <v>23000</v>
      </c>
      <c r="G125" s="10">
        <v>1.36</v>
      </c>
      <c r="H125" s="54">
        <f t="shared" si="5"/>
        <v>30600.000000000004</v>
      </c>
      <c r="J125" s="3"/>
    </row>
    <row r="126" spans="1:10" x14ac:dyDescent="0.25">
      <c r="A126" s="7">
        <v>18</v>
      </c>
      <c r="B126" s="8" t="s">
        <v>449</v>
      </c>
      <c r="C126" s="9" t="s">
        <v>1020</v>
      </c>
      <c r="D126" s="116">
        <v>4850</v>
      </c>
      <c r="E126" s="116">
        <v>150</v>
      </c>
      <c r="F126" s="116">
        <f t="shared" si="3"/>
        <v>5000</v>
      </c>
      <c r="G126" s="10">
        <v>2.75</v>
      </c>
      <c r="H126" s="54">
        <f t="shared" si="5"/>
        <v>13337.5</v>
      </c>
      <c r="J126" s="3"/>
    </row>
    <row r="127" spans="1:10" ht="16.5" thickBot="1" x14ac:dyDescent="0.3">
      <c r="A127" s="7">
        <v>19</v>
      </c>
      <c r="B127" s="13" t="s">
        <v>457</v>
      </c>
      <c r="C127" s="12" t="s">
        <v>1066</v>
      </c>
      <c r="D127" s="117">
        <v>19900</v>
      </c>
      <c r="E127" s="122">
        <v>100</v>
      </c>
      <c r="F127" s="116">
        <f t="shared" si="3"/>
        <v>20000</v>
      </c>
      <c r="G127" s="10">
        <v>0.9</v>
      </c>
      <c r="H127" s="132">
        <f t="shared" si="5"/>
        <v>17910</v>
      </c>
      <c r="J127" s="3"/>
    </row>
    <row r="128" spans="1:10" ht="16.5" thickBot="1" x14ac:dyDescent="0.3">
      <c r="A128" s="7"/>
      <c r="B128" s="268"/>
      <c r="C128" s="53"/>
      <c r="D128" s="122"/>
      <c r="E128" s="152"/>
      <c r="F128" s="116">
        <f t="shared" si="3"/>
        <v>0</v>
      </c>
      <c r="G128" s="48"/>
      <c r="H128" s="133">
        <f>SUM(H122:H127)</f>
        <v>110964.5</v>
      </c>
      <c r="J128" s="3"/>
    </row>
    <row r="129" spans="1:10" x14ac:dyDescent="0.25">
      <c r="A129" s="7"/>
      <c r="B129" s="268"/>
      <c r="C129" s="53"/>
      <c r="D129" s="122"/>
      <c r="E129" s="122"/>
      <c r="F129" s="116">
        <f t="shared" si="3"/>
        <v>0</v>
      </c>
      <c r="G129" s="10"/>
      <c r="H129" s="134"/>
      <c r="J129" s="3"/>
    </row>
    <row r="130" spans="1:10" x14ac:dyDescent="0.25">
      <c r="A130" s="7">
        <v>20</v>
      </c>
      <c r="B130" s="8" t="s">
        <v>1021</v>
      </c>
      <c r="C130" s="9" t="s">
        <v>1022</v>
      </c>
      <c r="D130" s="116">
        <v>11750</v>
      </c>
      <c r="E130" s="116">
        <v>250</v>
      </c>
      <c r="F130" s="116">
        <f t="shared" si="3"/>
        <v>12000</v>
      </c>
      <c r="G130" s="10">
        <v>0.55000000000000004</v>
      </c>
      <c r="H130" s="54">
        <f t="shared" ref="H130:H136" si="6">D130*G130</f>
        <v>6462.5000000000009</v>
      </c>
      <c r="J130" s="3"/>
    </row>
    <row r="131" spans="1:10" x14ac:dyDescent="0.25">
      <c r="A131" s="7">
        <v>21</v>
      </c>
      <c r="B131" s="8" t="s">
        <v>1023</v>
      </c>
      <c r="C131" s="9" t="s">
        <v>1067</v>
      </c>
      <c r="D131" s="116">
        <v>88500</v>
      </c>
      <c r="E131" s="116">
        <v>1500</v>
      </c>
      <c r="F131" s="116">
        <f t="shared" si="3"/>
        <v>90000</v>
      </c>
      <c r="G131" s="10">
        <v>0.28999999999999998</v>
      </c>
      <c r="H131" s="54">
        <f t="shared" si="6"/>
        <v>25665</v>
      </c>
      <c r="J131" s="3"/>
    </row>
    <row r="132" spans="1:10" x14ac:dyDescent="0.25">
      <c r="A132" s="7">
        <v>22</v>
      </c>
      <c r="B132" s="8" t="s">
        <v>1023</v>
      </c>
      <c r="C132" s="9" t="s">
        <v>1024</v>
      </c>
      <c r="D132" s="116">
        <v>88500</v>
      </c>
      <c r="E132" s="116">
        <v>1500</v>
      </c>
      <c r="F132" s="116">
        <f t="shared" si="3"/>
        <v>90000</v>
      </c>
      <c r="G132" s="10">
        <v>0.46</v>
      </c>
      <c r="H132" s="54">
        <f t="shared" si="6"/>
        <v>40710</v>
      </c>
      <c r="J132" s="3"/>
    </row>
    <row r="133" spans="1:10" x14ac:dyDescent="0.25">
      <c r="A133" s="7">
        <v>23</v>
      </c>
      <c r="B133" s="8" t="s">
        <v>1025</v>
      </c>
      <c r="C133" s="9" t="s">
        <v>1068</v>
      </c>
      <c r="D133" s="116">
        <v>5900</v>
      </c>
      <c r="E133" s="116">
        <v>100</v>
      </c>
      <c r="F133" s="116">
        <f t="shared" si="3"/>
        <v>6000</v>
      </c>
      <c r="G133" s="10">
        <v>1</v>
      </c>
      <c r="H133" s="54">
        <f t="shared" si="6"/>
        <v>5900</v>
      </c>
      <c r="J133" s="3"/>
    </row>
    <row r="134" spans="1:10" x14ac:dyDescent="0.25">
      <c r="A134" s="173">
        <v>24</v>
      </c>
      <c r="B134" s="174" t="s">
        <v>1026</v>
      </c>
      <c r="C134" s="175" t="s">
        <v>1069</v>
      </c>
      <c r="D134" s="176">
        <v>7000</v>
      </c>
      <c r="E134" s="176"/>
      <c r="F134" s="116">
        <f t="shared" si="3"/>
        <v>7000</v>
      </c>
      <c r="G134" s="177">
        <v>0.7</v>
      </c>
      <c r="H134" s="182">
        <f t="shared" si="6"/>
        <v>4900</v>
      </c>
      <c r="J134" s="3"/>
    </row>
    <row r="135" spans="1:10" s="181" customFormat="1" x14ac:dyDescent="0.25">
      <c r="A135" s="7">
        <v>25</v>
      </c>
      <c r="B135" s="8" t="s">
        <v>1026</v>
      </c>
      <c r="C135" s="9" t="s">
        <v>1070</v>
      </c>
      <c r="D135" s="116">
        <v>118000</v>
      </c>
      <c r="E135" s="116">
        <v>2000</v>
      </c>
      <c r="F135" s="116">
        <f t="shared" si="3"/>
        <v>120000</v>
      </c>
      <c r="G135" s="10">
        <v>0.34</v>
      </c>
      <c r="H135" s="54">
        <f t="shared" si="6"/>
        <v>40120</v>
      </c>
      <c r="I135" s="179"/>
      <c r="J135" s="180"/>
    </row>
    <row r="136" spans="1:10" ht="16.5" thickBot="1" x14ac:dyDescent="0.3">
      <c r="A136" s="173">
        <v>26</v>
      </c>
      <c r="B136" s="174" t="s">
        <v>1026</v>
      </c>
      <c r="C136" s="175" t="s">
        <v>1071</v>
      </c>
      <c r="D136" s="176">
        <v>20000</v>
      </c>
      <c r="E136" s="176"/>
      <c r="F136" s="116">
        <f t="shared" si="3"/>
        <v>20000</v>
      </c>
      <c r="G136" s="177">
        <v>0.42</v>
      </c>
      <c r="H136" s="178">
        <f t="shared" si="6"/>
        <v>8400</v>
      </c>
      <c r="J136" s="3"/>
    </row>
    <row r="137" spans="1:10" s="181" customFormat="1" ht="16.5" thickBot="1" x14ac:dyDescent="0.3">
      <c r="A137" s="7"/>
      <c r="B137" s="8"/>
      <c r="C137" s="9"/>
      <c r="D137" s="116"/>
      <c r="E137" s="119"/>
      <c r="F137" s="116">
        <f t="shared" si="3"/>
        <v>0</v>
      </c>
      <c r="G137" s="48"/>
      <c r="H137" s="133">
        <f>SUM(H130:H136)</f>
        <v>132157.5</v>
      </c>
      <c r="I137" s="179"/>
      <c r="J137" s="180"/>
    </row>
    <row r="138" spans="1:10" x14ac:dyDescent="0.25">
      <c r="A138" s="7"/>
      <c r="B138" s="8"/>
      <c r="C138" s="9"/>
      <c r="D138" s="116"/>
      <c r="E138" s="116"/>
      <c r="F138" s="116">
        <f t="shared" si="3"/>
        <v>0</v>
      </c>
      <c r="G138" s="10"/>
      <c r="H138" s="134"/>
      <c r="J138" s="3"/>
    </row>
    <row r="139" spans="1:10" x14ac:dyDescent="0.25">
      <c r="A139" s="7">
        <v>27</v>
      </c>
      <c r="B139" s="8" t="s">
        <v>1027</v>
      </c>
      <c r="C139" s="9" t="s">
        <v>1028</v>
      </c>
      <c r="D139" s="116">
        <v>69700</v>
      </c>
      <c r="E139" s="116">
        <v>300</v>
      </c>
      <c r="F139" s="116">
        <f t="shared" si="3"/>
        <v>70000</v>
      </c>
      <c r="G139" s="10">
        <v>0.42</v>
      </c>
      <c r="H139" s="54">
        <f t="shared" ref="H139:H144" si="7">D139*G139</f>
        <v>29274</v>
      </c>
      <c r="J139" s="3"/>
    </row>
    <row r="140" spans="1:10" x14ac:dyDescent="0.25">
      <c r="A140" s="7">
        <v>28</v>
      </c>
      <c r="B140" s="8" t="s">
        <v>1027</v>
      </c>
      <c r="C140" s="9" t="s">
        <v>1072</v>
      </c>
      <c r="D140" s="116">
        <v>128500</v>
      </c>
      <c r="E140" s="116">
        <v>1500</v>
      </c>
      <c r="F140" s="116">
        <f t="shared" si="3"/>
        <v>130000</v>
      </c>
      <c r="G140" s="10">
        <v>0.19</v>
      </c>
      <c r="H140" s="54">
        <f t="shared" si="7"/>
        <v>24415</v>
      </c>
      <c r="J140" s="3"/>
    </row>
    <row r="141" spans="1:10" x14ac:dyDescent="0.25">
      <c r="A141" s="7">
        <v>29</v>
      </c>
      <c r="B141" s="8" t="s">
        <v>1029</v>
      </c>
      <c r="C141" s="9" t="s">
        <v>983</v>
      </c>
      <c r="D141" s="116">
        <v>36200</v>
      </c>
      <c r="E141" s="116">
        <v>800</v>
      </c>
      <c r="F141" s="116">
        <f t="shared" si="3"/>
        <v>37000</v>
      </c>
      <c r="G141" s="10">
        <v>0.46</v>
      </c>
      <c r="H141" s="54">
        <f t="shared" si="7"/>
        <v>16652</v>
      </c>
      <c r="J141" s="3"/>
    </row>
    <row r="142" spans="1:10" x14ac:dyDescent="0.25">
      <c r="A142" s="7">
        <v>30</v>
      </c>
      <c r="B142" s="8" t="s">
        <v>1030</v>
      </c>
      <c r="C142" s="9" t="s">
        <v>1031</v>
      </c>
      <c r="D142" s="116">
        <v>30800</v>
      </c>
      <c r="E142" s="116">
        <v>1200</v>
      </c>
      <c r="F142" s="116">
        <f t="shared" si="3"/>
        <v>32000</v>
      </c>
      <c r="G142" s="10">
        <v>0.6</v>
      </c>
      <c r="H142" s="54">
        <f t="shared" si="7"/>
        <v>18480</v>
      </c>
      <c r="J142" s="3"/>
    </row>
    <row r="143" spans="1:10" x14ac:dyDescent="0.25">
      <c r="A143" s="7">
        <v>31</v>
      </c>
      <c r="B143" s="8" t="s">
        <v>1030</v>
      </c>
      <c r="C143" s="9" t="s">
        <v>1032</v>
      </c>
      <c r="D143" s="116">
        <v>17500</v>
      </c>
      <c r="E143" s="116">
        <v>500</v>
      </c>
      <c r="F143" s="116">
        <f t="shared" si="3"/>
        <v>18000</v>
      </c>
      <c r="G143" s="10">
        <v>0.43</v>
      </c>
      <c r="H143" s="54">
        <f t="shared" si="7"/>
        <v>7525</v>
      </c>
      <c r="J143" s="3"/>
    </row>
    <row r="144" spans="1:10" ht="16.5" thickBot="1" x14ac:dyDescent="0.3">
      <c r="A144" s="7">
        <v>32</v>
      </c>
      <c r="B144" s="8" t="s">
        <v>1033</v>
      </c>
      <c r="C144" s="9" t="s">
        <v>1073</v>
      </c>
      <c r="D144" s="116">
        <v>14900</v>
      </c>
      <c r="E144" s="116">
        <v>100</v>
      </c>
      <c r="F144" s="116">
        <f t="shared" si="3"/>
        <v>15000</v>
      </c>
      <c r="G144" s="10">
        <v>0.64</v>
      </c>
      <c r="H144" s="132">
        <f t="shared" si="7"/>
        <v>9536</v>
      </c>
      <c r="J144" s="3"/>
    </row>
    <row r="145" spans="1:10" ht="16.5" thickBot="1" x14ac:dyDescent="0.3">
      <c r="A145" s="7"/>
      <c r="B145" s="8"/>
      <c r="C145" s="9"/>
      <c r="D145" s="116"/>
      <c r="E145" s="119"/>
      <c r="F145" s="116">
        <f t="shared" si="3"/>
        <v>0</v>
      </c>
      <c r="G145" s="48"/>
      <c r="H145" s="133">
        <f>SUM(H139:H144)</f>
        <v>105882</v>
      </c>
      <c r="J145" s="3"/>
    </row>
    <row r="146" spans="1:10" x14ac:dyDescent="0.25">
      <c r="A146" s="7"/>
      <c r="B146" s="8"/>
      <c r="C146" s="9"/>
      <c r="D146" s="116"/>
      <c r="E146" s="116"/>
      <c r="F146" s="116">
        <f t="shared" si="3"/>
        <v>0</v>
      </c>
      <c r="G146" s="10"/>
      <c r="H146" s="134"/>
      <c r="J146" s="3"/>
    </row>
    <row r="147" spans="1:10" x14ac:dyDescent="0.25">
      <c r="A147" s="173">
        <v>33</v>
      </c>
      <c r="B147" s="174" t="s">
        <v>1034</v>
      </c>
      <c r="C147" s="175" t="s">
        <v>1074</v>
      </c>
      <c r="D147" s="176">
        <v>5500</v>
      </c>
      <c r="E147" s="176"/>
      <c r="F147" s="116">
        <f t="shared" si="3"/>
        <v>5500</v>
      </c>
      <c r="G147" s="177">
        <v>0.65</v>
      </c>
      <c r="H147" s="182">
        <f t="shared" ref="H147:H171" si="8">D147*G147</f>
        <v>3575</v>
      </c>
      <c r="J147" s="3"/>
    </row>
    <row r="148" spans="1:10" s="181" customFormat="1" x14ac:dyDescent="0.25">
      <c r="A148" s="173">
        <v>34</v>
      </c>
      <c r="B148" s="174" t="s">
        <v>1034</v>
      </c>
      <c r="C148" s="175" t="s">
        <v>1035</v>
      </c>
      <c r="D148" s="176">
        <v>7000</v>
      </c>
      <c r="E148" s="176"/>
      <c r="F148" s="116">
        <f t="shared" si="3"/>
        <v>7000</v>
      </c>
      <c r="G148" s="177">
        <v>1.1399999999999999</v>
      </c>
      <c r="H148" s="182">
        <f t="shared" si="8"/>
        <v>7979.9999999999991</v>
      </c>
      <c r="I148" s="179"/>
      <c r="J148" s="180"/>
    </row>
    <row r="149" spans="1:10" s="181" customFormat="1" x14ac:dyDescent="0.25">
      <c r="A149" s="7">
        <v>35</v>
      </c>
      <c r="B149" s="8" t="s">
        <v>1034</v>
      </c>
      <c r="C149" s="9" t="s">
        <v>1036</v>
      </c>
      <c r="D149" s="116">
        <v>33500</v>
      </c>
      <c r="E149" s="116">
        <v>1500</v>
      </c>
      <c r="F149" s="116">
        <f t="shared" si="3"/>
        <v>35000</v>
      </c>
      <c r="G149" s="10">
        <v>0.52</v>
      </c>
      <c r="H149" s="54">
        <f t="shared" si="8"/>
        <v>17420</v>
      </c>
      <c r="I149" s="179"/>
      <c r="J149" s="180"/>
    </row>
    <row r="150" spans="1:10" x14ac:dyDescent="0.25">
      <c r="A150" s="7">
        <v>36</v>
      </c>
      <c r="B150" s="8" t="s">
        <v>1037</v>
      </c>
      <c r="C150" s="9" t="s">
        <v>1075</v>
      </c>
      <c r="D150" s="116">
        <v>44750</v>
      </c>
      <c r="E150" s="116">
        <v>250</v>
      </c>
      <c r="F150" s="116">
        <f t="shared" si="3"/>
        <v>45000</v>
      </c>
      <c r="G150" s="10">
        <v>0.18</v>
      </c>
      <c r="H150" s="54">
        <f t="shared" si="8"/>
        <v>8055</v>
      </c>
      <c r="J150" s="3"/>
    </row>
    <row r="151" spans="1:10" x14ac:dyDescent="0.25">
      <c r="A151" s="7">
        <v>37</v>
      </c>
      <c r="B151" s="8" t="s">
        <v>1037</v>
      </c>
      <c r="C151" s="9" t="s">
        <v>1038</v>
      </c>
      <c r="D151" s="116">
        <v>29900</v>
      </c>
      <c r="E151" s="116">
        <v>100</v>
      </c>
      <c r="F151" s="116">
        <f t="shared" si="3"/>
        <v>30000</v>
      </c>
      <c r="G151" s="10">
        <v>0.24</v>
      </c>
      <c r="H151" s="54">
        <f t="shared" si="8"/>
        <v>7176</v>
      </c>
      <c r="J151" s="3"/>
    </row>
    <row r="152" spans="1:10" x14ac:dyDescent="0.25">
      <c r="A152" s="173">
        <v>38</v>
      </c>
      <c r="B152" s="174" t="s">
        <v>1039</v>
      </c>
      <c r="C152" s="175" t="s">
        <v>1076</v>
      </c>
      <c r="D152" s="176">
        <v>5000</v>
      </c>
      <c r="E152" s="176"/>
      <c r="F152" s="116">
        <f t="shared" si="3"/>
        <v>5000</v>
      </c>
      <c r="G152" s="177">
        <v>0.56999999999999995</v>
      </c>
      <c r="H152" s="182">
        <f t="shared" si="8"/>
        <v>2849.9999999999995</v>
      </c>
      <c r="J152" s="3"/>
    </row>
    <row r="153" spans="1:10" s="181" customFormat="1" x14ac:dyDescent="0.25">
      <c r="A153" s="7">
        <v>39</v>
      </c>
      <c r="B153" s="8" t="s">
        <v>1039</v>
      </c>
      <c r="C153" s="9" t="s">
        <v>1040</v>
      </c>
      <c r="D153" s="116">
        <v>59300</v>
      </c>
      <c r="E153" s="116">
        <v>700</v>
      </c>
      <c r="F153" s="116">
        <f t="shared" si="3"/>
        <v>60000</v>
      </c>
      <c r="G153" s="10">
        <v>0.51</v>
      </c>
      <c r="H153" s="54">
        <f t="shared" si="8"/>
        <v>30243</v>
      </c>
      <c r="I153" s="179"/>
      <c r="J153" s="180"/>
    </row>
    <row r="154" spans="1:10" x14ac:dyDescent="0.25">
      <c r="A154" s="7">
        <v>40</v>
      </c>
      <c r="B154" s="8" t="s">
        <v>1039</v>
      </c>
      <c r="C154" s="9" t="s">
        <v>1077</v>
      </c>
      <c r="D154" s="116">
        <v>39500</v>
      </c>
      <c r="E154" s="116">
        <v>500</v>
      </c>
      <c r="F154" s="116">
        <f t="shared" si="3"/>
        <v>40000</v>
      </c>
      <c r="G154" s="10">
        <v>0.63</v>
      </c>
      <c r="H154" s="54">
        <f t="shared" si="8"/>
        <v>24885</v>
      </c>
      <c r="J154" s="3"/>
    </row>
    <row r="155" spans="1:10" x14ac:dyDescent="0.25">
      <c r="A155" s="7">
        <v>41</v>
      </c>
      <c r="B155" s="8" t="s">
        <v>1041</v>
      </c>
      <c r="C155" s="9" t="s">
        <v>1078</v>
      </c>
      <c r="D155" s="116">
        <v>59000</v>
      </c>
      <c r="E155" s="116">
        <v>1000</v>
      </c>
      <c r="F155" s="116">
        <f t="shared" si="3"/>
        <v>60000</v>
      </c>
      <c r="G155" s="10">
        <v>0.66</v>
      </c>
      <c r="H155" s="54">
        <f t="shared" si="8"/>
        <v>38940</v>
      </c>
      <c r="J155" s="3"/>
    </row>
    <row r="156" spans="1:10" x14ac:dyDescent="0.25">
      <c r="A156" s="7">
        <v>42</v>
      </c>
      <c r="B156" s="8" t="s">
        <v>1041</v>
      </c>
      <c r="C156" s="9" t="s">
        <v>1079</v>
      </c>
      <c r="D156" s="116">
        <v>54000</v>
      </c>
      <c r="E156" s="116">
        <v>1000</v>
      </c>
      <c r="F156" s="116">
        <f t="shared" si="3"/>
        <v>55000</v>
      </c>
      <c r="G156" s="10">
        <v>0.71</v>
      </c>
      <c r="H156" s="54">
        <f t="shared" si="8"/>
        <v>38340</v>
      </c>
      <c r="J156" s="3"/>
    </row>
    <row r="157" spans="1:10" x14ac:dyDescent="0.25">
      <c r="A157" s="7">
        <v>43</v>
      </c>
      <c r="B157" s="8" t="s">
        <v>1042</v>
      </c>
      <c r="C157" s="9" t="s">
        <v>1080</v>
      </c>
      <c r="D157" s="116">
        <v>30000</v>
      </c>
      <c r="E157" s="116">
        <v>300</v>
      </c>
      <c r="F157" s="116">
        <f t="shared" si="3"/>
        <v>30300</v>
      </c>
      <c r="G157" s="10">
        <v>3.52</v>
      </c>
      <c r="H157" s="54">
        <f t="shared" si="8"/>
        <v>105600</v>
      </c>
      <c r="J157" s="3"/>
    </row>
    <row r="158" spans="1:10" x14ac:dyDescent="0.25">
      <c r="A158" s="7">
        <v>44</v>
      </c>
      <c r="B158" s="8" t="s">
        <v>1042</v>
      </c>
      <c r="C158" s="9" t="s">
        <v>1043</v>
      </c>
      <c r="D158" s="116">
        <v>34500</v>
      </c>
      <c r="E158" s="116">
        <v>500</v>
      </c>
      <c r="F158" s="116">
        <f t="shared" si="3"/>
        <v>35000</v>
      </c>
      <c r="G158" s="10">
        <v>2.23</v>
      </c>
      <c r="H158" s="54">
        <f t="shared" si="8"/>
        <v>76935</v>
      </c>
      <c r="J158" s="3"/>
    </row>
    <row r="159" spans="1:10" x14ac:dyDescent="0.25">
      <c r="A159" s="7">
        <v>45</v>
      </c>
      <c r="B159" s="8" t="s">
        <v>1044</v>
      </c>
      <c r="C159" s="9" t="s">
        <v>1081</v>
      </c>
      <c r="D159" s="116">
        <v>93500</v>
      </c>
      <c r="E159" s="116">
        <v>1500</v>
      </c>
      <c r="F159" s="116">
        <f t="shared" si="3"/>
        <v>95000</v>
      </c>
      <c r="G159" s="10">
        <v>0.92</v>
      </c>
      <c r="H159" s="54">
        <f t="shared" si="8"/>
        <v>86020</v>
      </c>
      <c r="J159" s="3"/>
    </row>
    <row r="160" spans="1:10" x14ac:dyDescent="0.25">
      <c r="A160" s="7">
        <v>46</v>
      </c>
      <c r="B160" s="8" t="s">
        <v>1044</v>
      </c>
      <c r="C160" s="9" t="s">
        <v>1045</v>
      </c>
      <c r="D160" s="116">
        <v>64000</v>
      </c>
      <c r="E160" s="116">
        <v>1000</v>
      </c>
      <c r="F160" s="116">
        <f t="shared" si="3"/>
        <v>65000</v>
      </c>
      <c r="G160" s="10">
        <v>1.47</v>
      </c>
      <c r="H160" s="54">
        <f t="shared" si="8"/>
        <v>94080</v>
      </c>
      <c r="J160" s="3"/>
    </row>
    <row r="161" spans="1:10" x14ac:dyDescent="0.25">
      <c r="A161" s="7">
        <v>47</v>
      </c>
      <c r="B161" s="8" t="s">
        <v>514</v>
      </c>
      <c r="C161" s="9" t="s">
        <v>1082</v>
      </c>
      <c r="D161" s="116">
        <v>39500</v>
      </c>
      <c r="E161" s="116">
        <v>500</v>
      </c>
      <c r="F161" s="116">
        <f t="shared" si="3"/>
        <v>40000</v>
      </c>
      <c r="G161" s="10">
        <v>0.74</v>
      </c>
      <c r="H161" s="54">
        <f t="shared" si="8"/>
        <v>29230</v>
      </c>
      <c r="J161" s="3"/>
    </row>
    <row r="162" spans="1:10" x14ac:dyDescent="0.25">
      <c r="A162" s="7">
        <v>48</v>
      </c>
      <c r="B162" s="8" t="s">
        <v>514</v>
      </c>
      <c r="C162" s="9" t="s">
        <v>1083</v>
      </c>
      <c r="D162" s="116">
        <v>39700</v>
      </c>
      <c r="E162" s="116">
        <v>300</v>
      </c>
      <c r="F162" s="116">
        <f t="shared" si="3"/>
        <v>40000</v>
      </c>
      <c r="G162" s="10">
        <v>1.3</v>
      </c>
      <c r="H162" s="54">
        <f t="shared" si="8"/>
        <v>51610</v>
      </c>
      <c r="J162" s="3"/>
    </row>
    <row r="163" spans="1:10" x14ac:dyDescent="0.25">
      <c r="A163" s="7">
        <v>49</v>
      </c>
      <c r="B163" s="8" t="s">
        <v>515</v>
      </c>
      <c r="C163" s="9" t="s">
        <v>1084</v>
      </c>
      <c r="D163" s="116">
        <v>69000</v>
      </c>
      <c r="E163" s="116">
        <v>1000</v>
      </c>
      <c r="F163" s="116">
        <f t="shared" si="3"/>
        <v>70000</v>
      </c>
      <c r="G163" s="10">
        <v>0.88</v>
      </c>
      <c r="H163" s="54">
        <f t="shared" si="8"/>
        <v>60720</v>
      </c>
      <c r="J163" s="3"/>
    </row>
    <row r="164" spans="1:10" x14ac:dyDescent="0.25">
      <c r="A164" s="7">
        <v>50</v>
      </c>
      <c r="B164" s="8" t="s">
        <v>515</v>
      </c>
      <c r="C164" s="9" t="s">
        <v>1085</v>
      </c>
      <c r="D164" s="116">
        <v>79500</v>
      </c>
      <c r="E164" s="116">
        <v>500</v>
      </c>
      <c r="F164" s="116">
        <f t="shared" si="3"/>
        <v>80000</v>
      </c>
      <c r="G164" s="10">
        <v>0.69</v>
      </c>
      <c r="H164" s="54">
        <f t="shared" si="8"/>
        <v>54854.999999999993</v>
      </c>
      <c r="J164" s="3"/>
    </row>
    <row r="165" spans="1:10" x14ac:dyDescent="0.25">
      <c r="A165" s="173">
        <v>51</v>
      </c>
      <c r="B165" s="174" t="s">
        <v>516</v>
      </c>
      <c r="C165" s="175" t="s">
        <v>1086</v>
      </c>
      <c r="D165" s="176">
        <v>40000</v>
      </c>
      <c r="E165" s="176"/>
      <c r="F165" s="116">
        <f t="shared" si="3"/>
        <v>40000</v>
      </c>
      <c r="G165" s="177">
        <v>1.6</v>
      </c>
      <c r="H165" s="182">
        <f t="shared" si="8"/>
        <v>64000</v>
      </c>
      <c r="J165" s="3"/>
    </row>
    <row r="166" spans="1:10" s="181" customFormat="1" x14ac:dyDescent="0.25">
      <c r="A166" s="7">
        <v>52</v>
      </c>
      <c r="B166" s="8" t="s">
        <v>516</v>
      </c>
      <c r="C166" s="9" t="s">
        <v>1087</v>
      </c>
      <c r="D166" s="116">
        <v>54000</v>
      </c>
      <c r="E166" s="116">
        <v>1000</v>
      </c>
      <c r="F166" s="116">
        <f t="shared" si="3"/>
        <v>55000</v>
      </c>
      <c r="G166" s="10">
        <v>1</v>
      </c>
      <c r="H166" s="54">
        <f t="shared" si="8"/>
        <v>54000</v>
      </c>
      <c r="I166" s="179"/>
      <c r="J166" s="180"/>
    </row>
    <row r="167" spans="1:10" x14ac:dyDescent="0.25">
      <c r="A167" s="7">
        <v>53</v>
      </c>
      <c r="B167" s="8" t="s">
        <v>517</v>
      </c>
      <c r="C167" s="9" t="s">
        <v>1088</v>
      </c>
      <c r="D167" s="116">
        <v>45000</v>
      </c>
      <c r="E167" s="116">
        <v>300</v>
      </c>
      <c r="F167" s="116">
        <f t="shared" si="3"/>
        <v>45300</v>
      </c>
      <c r="G167" s="10">
        <v>3.5</v>
      </c>
      <c r="H167" s="54">
        <f t="shared" si="8"/>
        <v>157500</v>
      </c>
      <c r="J167" s="3"/>
    </row>
    <row r="168" spans="1:10" x14ac:dyDescent="0.25">
      <c r="A168" s="7">
        <v>54</v>
      </c>
      <c r="B168" s="8" t="s">
        <v>425</v>
      </c>
      <c r="C168" s="9" t="s">
        <v>1089</v>
      </c>
      <c r="D168" s="116">
        <v>100000</v>
      </c>
      <c r="E168" s="116">
        <v>1500</v>
      </c>
      <c r="F168" s="116">
        <f t="shared" si="3"/>
        <v>101500</v>
      </c>
      <c r="G168" s="10">
        <v>2.65</v>
      </c>
      <c r="H168" s="54">
        <f t="shared" si="8"/>
        <v>265000</v>
      </c>
      <c r="J168" s="3"/>
    </row>
    <row r="169" spans="1:10" x14ac:dyDescent="0.25">
      <c r="A169" s="173">
        <v>55</v>
      </c>
      <c r="B169" s="174" t="s">
        <v>518</v>
      </c>
      <c r="C169" s="175" t="s">
        <v>1090</v>
      </c>
      <c r="D169" s="176">
        <v>5000</v>
      </c>
      <c r="E169" s="176"/>
      <c r="F169" s="116">
        <f t="shared" si="3"/>
        <v>5000</v>
      </c>
      <c r="G169" s="177">
        <v>1.76</v>
      </c>
      <c r="H169" s="182">
        <f t="shared" si="8"/>
        <v>8800</v>
      </c>
      <c r="J169" s="3"/>
    </row>
    <row r="170" spans="1:10" s="181" customFormat="1" x14ac:dyDescent="0.25">
      <c r="A170" s="7">
        <v>56</v>
      </c>
      <c r="B170" s="8" t="s">
        <v>518</v>
      </c>
      <c r="C170" s="9" t="s">
        <v>519</v>
      </c>
      <c r="D170" s="116">
        <v>34700</v>
      </c>
      <c r="E170" s="116">
        <v>300</v>
      </c>
      <c r="F170" s="116">
        <f t="shared" ref="F170:F180" si="9">E170+D170</f>
        <v>35000</v>
      </c>
      <c r="G170" s="10">
        <v>0.75</v>
      </c>
      <c r="H170" s="54">
        <f t="shared" si="8"/>
        <v>26025</v>
      </c>
      <c r="I170" s="179"/>
      <c r="J170" s="180"/>
    </row>
    <row r="171" spans="1:10" ht="16.5" thickBot="1" x14ac:dyDescent="0.3">
      <c r="A171" s="7">
        <v>57</v>
      </c>
      <c r="B171" s="8" t="s">
        <v>520</v>
      </c>
      <c r="C171" s="9" t="s">
        <v>1091</v>
      </c>
      <c r="D171" s="116">
        <v>34700</v>
      </c>
      <c r="E171" s="116">
        <v>300</v>
      </c>
      <c r="F171" s="116">
        <f t="shared" si="9"/>
        <v>35000</v>
      </c>
      <c r="G171" s="10">
        <v>1.79</v>
      </c>
      <c r="H171" s="132">
        <f t="shared" si="8"/>
        <v>62113</v>
      </c>
      <c r="J171" s="3"/>
    </row>
    <row r="172" spans="1:10" ht="16.5" thickBot="1" x14ac:dyDescent="0.3">
      <c r="A172" s="7"/>
      <c r="B172" s="8"/>
      <c r="C172" s="9"/>
      <c r="D172" s="116"/>
      <c r="E172" s="119"/>
      <c r="F172" s="116">
        <f t="shared" si="9"/>
        <v>0</v>
      </c>
      <c r="G172" s="48"/>
      <c r="H172" s="133">
        <f>SUM(H147:H171)</f>
        <v>1375952</v>
      </c>
      <c r="J172" s="3"/>
    </row>
    <row r="173" spans="1:10" x14ac:dyDescent="0.25">
      <c r="A173" s="7"/>
      <c r="B173" s="8"/>
      <c r="C173" s="9"/>
      <c r="D173" s="116"/>
      <c r="E173" s="116"/>
      <c r="F173" s="116">
        <f t="shared" si="9"/>
        <v>0</v>
      </c>
      <c r="G173" s="10"/>
      <c r="H173" s="134"/>
      <c r="J173" s="3"/>
    </row>
    <row r="174" spans="1:10" x14ac:dyDescent="0.25">
      <c r="A174" s="7">
        <v>58</v>
      </c>
      <c r="B174" s="8" t="s">
        <v>521</v>
      </c>
      <c r="C174" s="9" t="s">
        <v>1092</v>
      </c>
      <c r="D174" s="116">
        <v>24800</v>
      </c>
      <c r="E174" s="116">
        <v>200</v>
      </c>
      <c r="F174" s="116">
        <f t="shared" si="9"/>
        <v>25000</v>
      </c>
      <c r="G174" s="10">
        <v>0.6</v>
      </c>
      <c r="H174" s="54">
        <f t="shared" ref="H174:H180" si="10">D174*G174</f>
        <v>14880</v>
      </c>
      <c r="J174" s="3"/>
    </row>
    <row r="175" spans="1:10" x14ac:dyDescent="0.25">
      <c r="A175" s="7">
        <v>59</v>
      </c>
      <c r="B175" s="8" t="s">
        <v>521</v>
      </c>
      <c r="C175" s="9" t="s">
        <v>522</v>
      </c>
      <c r="D175" s="116">
        <v>24800</v>
      </c>
      <c r="E175" s="116">
        <v>200</v>
      </c>
      <c r="F175" s="116">
        <f t="shared" si="9"/>
        <v>25000</v>
      </c>
      <c r="G175" s="10">
        <v>0.43</v>
      </c>
      <c r="H175" s="54">
        <f t="shared" si="10"/>
        <v>10664</v>
      </c>
      <c r="J175" s="3"/>
    </row>
    <row r="176" spans="1:10" x14ac:dyDescent="0.25">
      <c r="A176" s="7">
        <v>60</v>
      </c>
      <c r="B176" s="61" t="s">
        <v>984</v>
      </c>
      <c r="C176" s="62" t="s">
        <v>1093</v>
      </c>
      <c r="D176" s="116">
        <v>2800</v>
      </c>
      <c r="E176" s="116">
        <v>200</v>
      </c>
      <c r="F176" s="116">
        <f t="shared" si="9"/>
        <v>3000</v>
      </c>
      <c r="G176" s="63">
        <v>3.51</v>
      </c>
      <c r="H176" s="135">
        <f t="shared" si="10"/>
        <v>9828</v>
      </c>
      <c r="J176" s="3"/>
    </row>
    <row r="177" spans="1:10" x14ac:dyDescent="0.25">
      <c r="A177" s="7">
        <v>61</v>
      </c>
      <c r="B177" s="61" t="s">
        <v>985</v>
      </c>
      <c r="C177" s="62" t="s">
        <v>986</v>
      </c>
      <c r="D177" s="116">
        <v>2800</v>
      </c>
      <c r="E177" s="116">
        <v>200</v>
      </c>
      <c r="F177" s="116">
        <f t="shared" si="9"/>
        <v>3000</v>
      </c>
      <c r="G177" s="63">
        <v>5.32</v>
      </c>
      <c r="H177" s="135">
        <f t="shared" si="10"/>
        <v>14896</v>
      </c>
      <c r="J177" s="3"/>
    </row>
    <row r="178" spans="1:10" x14ac:dyDescent="0.25">
      <c r="A178" s="7">
        <v>62</v>
      </c>
      <c r="B178" s="61" t="s">
        <v>987</v>
      </c>
      <c r="C178" s="62" t="s">
        <v>1094</v>
      </c>
      <c r="D178" s="116">
        <v>6800</v>
      </c>
      <c r="E178" s="116">
        <v>200</v>
      </c>
      <c r="F178" s="116">
        <f t="shared" si="9"/>
        <v>7000</v>
      </c>
      <c r="G178" s="63">
        <v>3.29</v>
      </c>
      <c r="H178" s="135">
        <f t="shared" si="10"/>
        <v>22372</v>
      </c>
      <c r="J178" s="3"/>
    </row>
    <row r="179" spans="1:10" x14ac:dyDescent="0.25">
      <c r="A179" s="7">
        <v>63</v>
      </c>
      <c r="B179" s="61" t="s">
        <v>987</v>
      </c>
      <c r="C179" s="62" t="s">
        <v>988</v>
      </c>
      <c r="D179" s="116">
        <v>2800</v>
      </c>
      <c r="E179" s="116">
        <v>200</v>
      </c>
      <c r="F179" s="116">
        <f t="shared" si="9"/>
        <v>3000</v>
      </c>
      <c r="G179" s="63">
        <v>5.65</v>
      </c>
      <c r="H179" s="135">
        <f t="shared" si="10"/>
        <v>15820.000000000002</v>
      </c>
      <c r="J179" s="3"/>
    </row>
    <row r="180" spans="1:10" ht="16.5" thickBot="1" x14ac:dyDescent="0.3">
      <c r="A180" s="173">
        <v>64</v>
      </c>
      <c r="B180" s="193" t="s">
        <v>523</v>
      </c>
      <c r="C180" s="194" t="s">
        <v>1095</v>
      </c>
      <c r="D180" s="176">
        <v>13000</v>
      </c>
      <c r="E180" s="176"/>
      <c r="F180" s="116">
        <f t="shared" si="9"/>
        <v>13000</v>
      </c>
      <c r="G180" s="195">
        <v>4.0599999999999996</v>
      </c>
      <c r="H180" s="196">
        <f t="shared" si="10"/>
        <v>52779.999999999993</v>
      </c>
      <c r="J180" s="3"/>
    </row>
    <row r="181" spans="1:10" s="181" customFormat="1" ht="16.5" thickBot="1" x14ac:dyDescent="0.3">
      <c r="A181" s="50"/>
      <c r="B181" s="51"/>
      <c r="C181" s="46"/>
      <c r="D181" s="119"/>
      <c r="E181" s="119"/>
      <c r="F181" s="119"/>
      <c r="G181" s="48"/>
      <c r="H181" s="133">
        <f>SUM(H174:H180)</f>
        <v>141240</v>
      </c>
      <c r="I181" s="179"/>
      <c r="J181" s="180"/>
    </row>
    <row r="182" spans="1:10" ht="16.5" thickBot="1" x14ac:dyDescent="0.3">
      <c r="A182" s="50"/>
      <c r="B182" s="51"/>
      <c r="C182" s="46"/>
      <c r="D182" s="119"/>
      <c r="E182" s="119"/>
      <c r="F182" s="119"/>
      <c r="G182" s="10"/>
      <c r="H182" s="137"/>
      <c r="J182" s="3"/>
    </row>
    <row r="183" spans="1:10" ht="16.5" thickBot="1" x14ac:dyDescent="0.3">
      <c r="A183" s="382" t="s">
        <v>390</v>
      </c>
      <c r="B183" s="383"/>
      <c r="C183" s="383"/>
      <c r="D183" s="383"/>
      <c r="E183" s="383"/>
      <c r="F183" s="383"/>
      <c r="G183" s="383"/>
      <c r="H183" s="141">
        <f>H113+H120+H128+H137+H145+H172+H181</f>
        <v>2118420.48</v>
      </c>
      <c r="J183" s="3"/>
    </row>
    <row r="184" spans="1:10" x14ac:dyDescent="0.25">
      <c r="A184" s="39"/>
      <c r="B184" s="40"/>
      <c r="C184" s="40"/>
      <c r="D184" s="121"/>
      <c r="E184" s="121"/>
      <c r="F184" s="121"/>
      <c r="G184" s="41"/>
      <c r="H184" s="140"/>
      <c r="J184" s="3"/>
    </row>
    <row r="185" spans="1:10" x14ac:dyDescent="0.2">
      <c r="A185" s="382" t="s">
        <v>395</v>
      </c>
      <c r="B185" s="383"/>
      <c r="C185" s="383"/>
      <c r="D185" s="383"/>
      <c r="E185" s="383"/>
      <c r="F185" s="383"/>
      <c r="G185" s="383"/>
      <c r="H185" s="384"/>
      <c r="J185" s="3"/>
    </row>
    <row r="186" spans="1:10" ht="15.75" customHeight="1" x14ac:dyDescent="0.25">
      <c r="A186" s="7">
        <v>1</v>
      </c>
      <c r="B186" s="8" t="s">
        <v>524</v>
      </c>
      <c r="C186" s="9" t="s">
        <v>548</v>
      </c>
      <c r="D186" s="116">
        <v>3550</v>
      </c>
      <c r="E186" s="116">
        <v>250</v>
      </c>
      <c r="F186" s="116">
        <f>D186+E186</f>
        <v>3800</v>
      </c>
      <c r="G186" s="10">
        <v>1.3</v>
      </c>
      <c r="H186" s="54">
        <f>D186*G186</f>
        <v>4615</v>
      </c>
      <c r="J186" s="3"/>
    </row>
    <row r="187" spans="1:10" x14ac:dyDescent="0.25">
      <c r="A187" s="7">
        <v>2</v>
      </c>
      <c r="B187" s="8" t="s">
        <v>524</v>
      </c>
      <c r="C187" s="9" t="s">
        <v>549</v>
      </c>
      <c r="D187" s="116">
        <v>1900</v>
      </c>
      <c r="E187" s="116">
        <v>100</v>
      </c>
      <c r="F187" s="116">
        <f t="shared" ref="F187:F199" si="11">D187+E187</f>
        <v>2000</v>
      </c>
      <c r="G187" s="10">
        <v>0.66</v>
      </c>
      <c r="H187" s="54">
        <f>D187*G187</f>
        <v>1254</v>
      </c>
      <c r="J187" s="3"/>
    </row>
    <row r="188" spans="1:10" x14ac:dyDescent="0.25">
      <c r="A188" s="7">
        <v>3</v>
      </c>
      <c r="B188" s="8" t="s">
        <v>525</v>
      </c>
      <c r="C188" s="9" t="s">
        <v>1096</v>
      </c>
      <c r="D188" s="116">
        <v>8800</v>
      </c>
      <c r="E188" s="116">
        <v>200</v>
      </c>
      <c r="F188" s="116">
        <f t="shared" si="11"/>
        <v>9000</v>
      </c>
      <c r="G188" s="10">
        <v>0.52</v>
      </c>
      <c r="H188" s="54">
        <f t="shared" ref="H188:H285" si="12">D188*G188</f>
        <v>4576</v>
      </c>
      <c r="J188" s="3"/>
    </row>
    <row r="189" spans="1:10" ht="16.5" thickBot="1" x14ac:dyDescent="0.3">
      <c r="A189" s="7">
        <v>4</v>
      </c>
      <c r="B189" s="8" t="s">
        <v>640</v>
      </c>
      <c r="C189" s="9" t="s">
        <v>1097</v>
      </c>
      <c r="D189" s="116">
        <v>4400</v>
      </c>
      <c r="E189" s="116">
        <v>100</v>
      </c>
      <c r="F189" s="116">
        <f t="shared" si="11"/>
        <v>4500</v>
      </c>
      <c r="G189" s="10">
        <v>0.64</v>
      </c>
      <c r="H189" s="132">
        <f t="shared" si="12"/>
        <v>2816</v>
      </c>
      <c r="J189" s="3"/>
    </row>
    <row r="190" spans="1:10" ht="16.5" thickBot="1" x14ac:dyDescent="0.3">
      <c r="A190" s="7"/>
      <c r="B190" s="8"/>
      <c r="C190" s="9"/>
      <c r="D190" s="116"/>
      <c r="E190" s="119"/>
      <c r="F190" s="116">
        <f t="shared" si="11"/>
        <v>0</v>
      </c>
      <c r="G190" s="48"/>
      <c r="H190" s="133">
        <f>SUM(H186:H189)</f>
        <v>13261</v>
      </c>
      <c r="J190" s="3"/>
    </row>
    <row r="191" spans="1:10" x14ac:dyDescent="0.25">
      <c r="A191" s="7"/>
      <c r="B191" s="8"/>
      <c r="C191" s="9"/>
      <c r="D191" s="116"/>
      <c r="E191" s="116"/>
      <c r="F191" s="116">
        <f t="shared" si="11"/>
        <v>0</v>
      </c>
      <c r="G191" s="10"/>
      <c r="H191" s="134"/>
      <c r="J191" s="3"/>
    </row>
    <row r="192" spans="1:10" x14ac:dyDescent="0.25">
      <c r="A192" s="7">
        <v>5</v>
      </c>
      <c r="B192" s="8" t="s">
        <v>989</v>
      </c>
      <c r="C192" s="9" t="s">
        <v>1098</v>
      </c>
      <c r="D192" s="116">
        <v>200</v>
      </c>
      <c r="E192" s="116">
        <v>100</v>
      </c>
      <c r="F192" s="116">
        <f t="shared" si="11"/>
        <v>300</v>
      </c>
      <c r="G192" s="10">
        <v>1.66</v>
      </c>
      <c r="H192" s="54">
        <f t="shared" si="12"/>
        <v>332</v>
      </c>
      <c r="J192" s="3"/>
    </row>
    <row r="193" spans="1:10" x14ac:dyDescent="0.25">
      <c r="A193" s="7">
        <v>6</v>
      </c>
      <c r="B193" s="8" t="s">
        <v>642</v>
      </c>
      <c r="C193" s="9" t="s">
        <v>1099</v>
      </c>
      <c r="D193" s="116">
        <v>1500</v>
      </c>
      <c r="E193" s="116">
        <v>2500</v>
      </c>
      <c r="F193" s="116">
        <f t="shared" si="11"/>
        <v>4000</v>
      </c>
      <c r="G193" s="10">
        <v>0.9</v>
      </c>
      <c r="H193" s="54">
        <f t="shared" si="12"/>
        <v>1350</v>
      </c>
      <c r="J193" s="3"/>
    </row>
    <row r="194" spans="1:10" ht="16.5" thickBot="1" x14ac:dyDescent="0.3">
      <c r="A194" s="7">
        <v>7</v>
      </c>
      <c r="B194" s="8" t="s">
        <v>643</v>
      </c>
      <c r="C194" s="9" t="s">
        <v>1100</v>
      </c>
      <c r="D194" s="116">
        <v>4900</v>
      </c>
      <c r="E194" s="116">
        <v>100</v>
      </c>
      <c r="F194" s="116">
        <f t="shared" si="11"/>
        <v>5000</v>
      </c>
      <c r="G194" s="10">
        <v>0.75</v>
      </c>
      <c r="H194" s="132">
        <f t="shared" si="12"/>
        <v>3675</v>
      </c>
      <c r="J194" s="3"/>
    </row>
    <row r="195" spans="1:10" ht="16.5" thickBot="1" x14ac:dyDescent="0.3">
      <c r="A195" s="7"/>
      <c r="B195" s="8"/>
      <c r="C195" s="9"/>
      <c r="D195" s="116"/>
      <c r="E195" s="119"/>
      <c r="F195" s="116">
        <f t="shared" si="11"/>
        <v>0</v>
      </c>
      <c r="G195" s="48"/>
      <c r="H195" s="133">
        <f>SUM(H192:H194)</f>
        <v>5357</v>
      </c>
      <c r="J195" s="3"/>
    </row>
    <row r="196" spans="1:10" x14ac:dyDescent="0.25">
      <c r="A196" s="7"/>
      <c r="B196" s="8"/>
      <c r="C196" s="9"/>
      <c r="D196" s="116"/>
      <c r="E196" s="116"/>
      <c r="F196" s="116">
        <f t="shared" si="11"/>
        <v>0</v>
      </c>
      <c r="G196" s="10"/>
      <c r="H196" s="134"/>
      <c r="J196" s="3"/>
    </row>
    <row r="197" spans="1:10" x14ac:dyDescent="0.25">
      <c r="A197" s="7">
        <v>8</v>
      </c>
      <c r="B197" s="8" t="s">
        <v>644</v>
      </c>
      <c r="C197" s="9" t="s">
        <v>698</v>
      </c>
      <c r="D197" s="116">
        <v>4900</v>
      </c>
      <c r="E197" s="116">
        <v>100</v>
      </c>
      <c r="F197" s="116">
        <f t="shared" si="11"/>
        <v>5000</v>
      </c>
      <c r="G197" s="10">
        <v>0.84</v>
      </c>
      <c r="H197" s="54">
        <f t="shared" si="12"/>
        <v>4116</v>
      </c>
      <c r="J197" s="3"/>
    </row>
    <row r="198" spans="1:10" x14ac:dyDescent="0.25">
      <c r="A198" s="7">
        <v>9</v>
      </c>
      <c r="B198" s="8" t="s">
        <v>644</v>
      </c>
      <c r="C198" s="9" t="s">
        <v>550</v>
      </c>
      <c r="D198" s="116">
        <v>13500</v>
      </c>
      <c r="E198" s="116">
        <v>1500</v>
      </c>
      <c r="F198" s="116">
        <f t="shared" si="11"/>
        <v>15000</v>
      </c>
      <c r="G198" s="10">
        <v>0.54</v>
      </c>
      <c r="H198" s="54">
        <f t="shared" si="12"/>
        <v>7290.0000000000009</v>
      </c>
      <c r="J198" s="3"/>
    </row>
    <row r="199" spans="1:10" ht="16.5" thickBot="1" x14ac:dyDescent="0.3">
      <c r="A199" s="7">
        <v>10</v>
      </c>
      <c r="B199" s="8" t="s">
        <v>644</v>
      </c>
      <c r="C199" s="9" t="s">
        <v>551</v>
      </c>
      <c r="D199" s="116">
        <v>14500</v>
      </c>
      <c r="E199" s="116">
        <v>1500</v>
      </c>
      <c r="F199" s="116">
        <f t="shared" si="11"/>
        <v>16000</v>
      </c>
      <c r="G199" s="10">
        <v>0.54</v>
      </c>
      <c r="H199" s="132">
        <f t="shared" si="12"/>
        <v>7830.0000000000009</v>
      </c>
      <c r="J199" s="3"/>
    </row>
    <row r="200" spans="1:10" ht="16.5" thickBot="1" x14ac:dyDescent="0.3">
      <c r="A200" s="50"/>
      <c r="B200" s="51"/>
      <c r="C200" s="46"/>
      <c r="D200" s="119"/>
      <c r="E200" s="119"/>
      <c r="F200" s="119"/>
      <c r="G200" s="48"/>
      <c r="H200" s="133">
        <f>SUM(H197:H199)</f>
        <v>19236</v>
      </c>
      <c r="J200" s="3"/>
    </row>
    <row r="201" spans="1:10" ht="16.5" thickBot="1" x14ac:dyDescent="0.3">
      <c r="A201" s="50"/>
      <c r="B201" s="51"/>
      <c r="C201" s="46"/>
      <c r="D201" s="119"/>
      <c r="E201" s="119"/>
      <c r="F201" s="119"/>
      <c r="G201" s="10"/>
      <c r="H201" s="137"/>
      <c r="J201" s="3"/>
    </row>
    <row r="202" spans="1:10" ht="16.5" thickBot="1" x14ac:dyDescent="0.3">
      <c r="A202" s="382" t="s">
        <v>389</v>
      </c>
      <c r="B202" s="383"/>
      <c r="C202" s="383"/>
      <c r="D202" s="383"/>
      <c r="E202" s="383"/>
      <c r="F202" s="383"/>
      <c r="G202" s="383"/>
      <c r="H202" s="138">
        <f>H190+H195+H200</f>
        <v>37854</v>
      </c>
      <c r="J202" s="3"/>
    </row>
    <row r="203" spans="1:10" x14ac:dyDescent="0.25">
      <c r="A203" s="39"/>
      <c r="B203" s="40"/>
      <c r="C203" s="40"/>
      <c r="D203" s="121"/>
      <c r="E203" s="121"/>
      <c r="F203" s="121"/>
      <c r="G203" s="41"/>
      <c r="H203" s="140"/>
      <c r="J203" s="3"/>
    </row>
    <row r="204" spans="1:10" x14ac:dyDescent="0.2">
      <c r="A204" s="382" t="s">
        <v>396</v>
      </c>
      <c r="B204" s="383"/>
      <c r="C204" s="383"/>
      <c r="D204" s="383"/>
      <c r="E204" s="383"/>
      <c r="F204" s="383"/>
      <c r="G204" s="383"/>
      <c r="H204" s="384"/>
      <c r="J204" s="3"/>
    </row>
    <row r="205" spans="1:10" ht="15.75" customHeight="1" x14ac:dyDescent="0.25">
      <c r="A205" s="173">
        <v>1</v>
      </c>
      <c r="B205" s="174" t="s">
        <v>645</v>
      </c>
      <c r="C205" s="175" t="s">
        <v>1101</v>
      </c>
      <c r="D205" s="176">
        <v>2000</v>
      </c>
      <c r="E205" s="176"/>
      <c r="F205" s="176">
        <f>D205+E205</f>
        <v>2000</v>
      </c>
      <c r="G205" s="177">
        <v>1.3</v>
      </c>
      <c r="H205" s="182">
        <f t="shared" si="12"/>
        <v>2600</v>
      </c>
      <c r="J205" s="3"/>
    </row>
    <row r="206" spans="1:10" s="181" customFormat="1" x14ac:dyDescent="0.25">
      <c r="A206" s="7">
        <v>2</v>
      </c>
      <c r="B206" s="8" t="s">
        <v>646</v>
      </c>
      <c r="C206" s="9" t="s">
        <v>1102</v>
      </c>
      <c r="D206" s="116">
        <v>4400</v>
      </c>
      <c r="E206" s="116">
        <v>100</v>
      </c>
      <c r="F206" s="176">
        <f t="shared" ref="F206:F228" si="13">D206+E206</f>
        <v>4500</v>
      </c>
      <c r="G206" s="10">
        <v>0.82</v>
      </c>
      <c r="H206" s="54">
        <f t="shared" si="12"/>
        <v>3608</v>
      </c>
      <c r="I206" s="179"/>
      <c r="J206" s="180"/>
    </row>
    <row r="207" spans="1:10" x14ac:dyDescent="0.25">
      <c r="A207" s="173">
        <v>3</v>
      </c>
      <c r="B207" s="174" t="s">
        <v>647</v>
      </c>
      <c r="C207" s="175" t="s">
        <v>1103</v>
      </c>
      <c r="D207" s="176">
        <v>1500</v>
      </c>
      <c r="E207" s="176"/>
      <c r="F207" s="176">
        <f t="shared" si="13"/>
        <v>1500</v>
      </c>
      <c r="G207" s="177">
        <v>1.07</v>
      </c>
      <c r="H207" s="182">
        <f t="shared" si="12"/>
        <v>1605</v>
      </c>
      <c r="J207" s="3"/>
    </row>
    <row r="208" spans="1:10" s="181" customFormat="1" x14ac:dyDescent="0.25">
      <c r="A208" s="173">
        <v>4</v>
      </c>
      <c r="B208" s="174" t="s">
        <v>648</v>
      </c>
      <c r="C208" s="175" t="s">
        <v>1104</v>
      </c>
      <c r="D208" s="176">
        <v>7500</v>
      </c>
      <c r="E208" s="176"/>
      <c r="F208" s="176">
        <f t="shared" si="13"/>
        <v>7500</v>
      </c>
      <c r="G208" s="177">
        <v>3.95</v>
      </c>
      <c r="H208" s="182">
        <f t="shared" si="12"/>
        <v>29625</v>
      </c>
      <c r="I208" s="179"/>
      <c r="J208" s="180"/>
    </row>
    <row r="209" spans="1:10" s="181" customFormat="1" ht="16.5" thickBot="1" x14ac:dyDescent="0.3">
      <c r="A209" s="7">
        <v>5</v>
      </c>
      <c r="B209" s="8" t="s">
        <v>648</v>
      </c>
      <c r="C209" s="9" t="s">
        <v>649</v>
      </c>
      <c r="D209" s="116">
        <v>7800</v>
      </c>
      <c r="E209" s="116">
        <v>200</v>
      </c>
      <c r="F209" s="176">
        <f t="shared" si="13"/>
        <v>8000</v>
      </c>
      <c r="G209" s="10">
        <v>7.9</v>
      </c>
      <c r="H209" s="132">
        <f t="shared" si="12"/>
        <v>61620</v>
      </c>
      <c r="I209" s="179"/>
      <c r="J209" s="180"/>
    </row>
    <row r="210" spans="1:10" ht="16.5" thickBot="1" x14ac:dyDescent="0.3">
      <c r="A210" s="7"/>
      <c r="B210" s="8"/>
      <c r="C210" s="9"/>
      <c r="D210" s="116"/>
      <c r="E210" s="119"/>
      <c r="F210" s="176">
        <f t="shared" si="13"/>
        <v>0</v>
      </c>
      <c r="G210" s="48"/>
      <c r="H210" s="133">
        <f>SUM(H205:H209)</f>
        <v>99058</v>
      </c>
      <c r="J210" s="3"/>
    </row>
    <row r="211" spans="1:10" x14ac:dyDescent="0.25">
      <c r="A211" s="7"/>
      <c r="B211" s="8"/>
      <c r="C211" s="9"/>
      <c r="D211" s="116"/>
      <c r="E211" s="116"/>
      <c r="F211" s="176">
        <f t="shared" si="13"/>
        <v>0</v>
      </c>
      <c r="G211" s="10"/>
      <c r="H211" s="134"/>
      <c r="J211" s="3"/>
    </row>
    <row r="212" spans="1:10" x14ac:dyDescent="0.25">
      <c r="A212" s="7">
        <v>6</v>
      </c>
      <c r="B212" s="8" t="s">
        <v>650</v>
      </c>
      <c r="C212" s="9" t="s">
        <v>552</v>
      </c>
      <c r="D212" s="116">
        <v>1850</v>
      </c>
      <c r="E212" s="116">
        <v>450</v>
      </c>
      <c r="F212" s="176">
        <f t="shared" si="13"/>
        <v>2300</v>
      </c>
      <c r="G212" s="10">
        <v>1</v>
      </c>
      <c r="H212" s="54">
        <f t="shared" si="12"/>
        <v>1850</v>
      </c>
      <c r="J212" s="3"/>
    </row>
    <row r="213" spans="1:10" ht="16.5" thickBot="1" x14ac:dyDescent="0.3">
      <c r="A213" s="7">
        <v>7</v>
      </c>
      <c r="B213" s="8" t="s">
        <v>651</v>
      </c>
      <c r="C213" s="9" t="s">
        <v>652</v>
      </c>
      <c r="D213" s="116">
        <v>480</v>
      </c>
      <c r="E213" s="116">
        <v>20</v>
      </c>
      <c r="F213" s="176">
        <f t="shared" si="13"/>
        <v>500</v>
      </c>
      <c r="G213" s="10">
        <v>1.9</v>
      </c>
      <c r="H213" s="132">
        <f t="shared" si="12"/>
        <v>912</v>
      </c>
      <c r="J213" s="3"/>
    </row>
    <row r="214" spans="1:10" ht="16.5" thickBot="1" x14ac:dyDescent="0.3">
      <c r="A214" s="7"/>
      <c r="B214" s="8"/>
      <c r="C214" s="9"/>
      <c r="D214" s="116"/>
      <c r="E214" s="119"/>
      <c r="F214" s="176">
        <f t="shared" si="13"/>
        <v>0</v>
      </c>
      <c r="G214" s="48"/>
      <c r="H214" s="133">
        <f>SUM(H212:H213)</f>
        <v>2762</v>
      </c>
      <c r="J214" s="3"/>
    </row>
    <row r="215" spans="1:10" x14ac:dyDescent="0.25">
      <c r="A215" s="7"/>
      <c r="B215" s="8"/>
      <c r="C215" s="9"/>
      <c r="D215" s="116"/>
      <c r="E215" s="116"/>
      <c r="F215" s="176">
        <f t="shared" si="13"/>
        <v>0</v>
      </c>
      <c r="G215" s="10"/>
      <c r="H215" s="134"/>
      <c r="J215" s="3"/>
    </row>
    <row r="216" spans="1:10" x14ac:dyDescent="0.25">
      <c r="A216" s="173">
        <v>8</v>
      </c>
      <c r="B216" s="174" t="s">
        <v>653</v>
      </c>
      <c r="C216" s="175" t="s">
        <v>1105</v>
      </c>
      <c r="D216" s="176">
        <v>1200</v>
      </c>
      <c r="E216" s="176"/>
      <c r="F216" s="176">
        <f t="shared" si="13"/>
        <v>1200</v>
      </c>
      <c r="G216" s="177">
        <v>2.84</v>
      </c>
      <c r="H216" s="182">
        <f t="shared" si="12"/>
        <v>3408</v>
      </c>
      <c r="J216" s="3"/>
    </row>
    <row r="217" spans="1:10" s="181" customFormat="1" x14ac:dyDescent="0.25">
      <c r="A217" s="197">
        <v>9</v>
      </c>
      <c r="B217" s="198" t="s">
        <v>227</v>
      </c>
      <c r="C217" s="199" t="s">
        <v>699</v>
      </c>
      <c r="D217" s="176">
        <v>50</v>
      </c>
      <c r="E217" s="176"/>
      <c r="F217" s="176">
        <f t="shared" si="13"/>
        <v>50</v>
      </c>
      <c r="G217" s="200">
        <v>6.6</v>
      </c>
      <c r="H217" s="201">
        <f t="shared" si="12"/>
        <v>330</v>
      </c>
      <c r="I217" s="179"/>
      <c r="J217" s="180"/>
    </row>
    <row r="218" spans="1:10" s="204" customFormat="1" x14ac:dyDescent="0.25">
      <c r="A218" s="7">
        <v>10</v>
      </c>
      <c r="B218" s="8" t="s">
        <v>654</v>
      </c>
      <c r="C218" s="9" t="s">
        <v>1106</v>
      </c>
      <c r="D218" s="116">
        <v>12500</v>
      </c>
      <c r="E218" s="116">
        <v>500</v>
      </c>
      <c r="F218" s="176">
        <f t="shared" si="13"/>
        <v>13000</v>
      </c>
      <c r="G218" s="10">
        <v>5.5</v>
      </c>
      <c r="H218" s="54">
        <f t="shared" si="12"/>
        <v>68750</v>
      </c>
      <c r="I218" s="202"/>
      <c r="J218" s="203"/>
    </row>
    <row r="219" spans="1:10" x14ac:dyDescent="0.25">
      <c r="A219" s="7">
        <v>11</v>
      </c>
      <c r="B219" s="8" t="s">
        <v>654</v>
      </c>
      <c r="C219" s="9" t="s">
        <v>553</v>
      </c>
      <c r="D219" s="116">
        <v>15500</v>
      </c>
      <c r="E219" s="116">
        <v>500</v>
      </c>
      <c r="F219" s="176">
        <f t="shared" si="13"/>
        <v>16000</v>
      </c>
      <c r="G219" s="10">
        <v>5.5</v>
      </c>
      <c r="H219" s="54">
        <f t="shared" si="12"/>
        <v>85250</v>
      </c>
      <c r="J219" s="3"/>
    </row>
    <row r="220" spans="1:10" x14ac:dyDescent="0.25">
      <c r="A220" s="7">
        <v>12</v>
      </c>
      <c r="B220" s="8" t="s">
        <v>956</v>
      </c>
      <c r="C220" s="9" t="s">
        <v>1107</v>
      </c>
      <c r="D220" s="116">
        <v>1590</v>
      </c>
      <c r="E220" s="116">
        <v>10</v>
      </c>
      <c r="F220" s="176">
        <f t="shared" si="13"/>
        <v>1600</v>
      </c>
      <c r="G220" s="10">
        <v>3.19</v>
      </c>
      <c r="H220" s="54">
        <f t="shared" si="12"/>
        <v>5072.1000000000004</v>
      </c>
      <c r="J220" s="3"/>
    </row>
    <row r="221" spans="1:10" ht="16.5" thickBot="1" x14ac:dyDescent="0.3">
      <c r="A221" s="173">
        <v>13</v>
      </c>
      <c r="B221" s="174" t="s">
        <v>655</v>
      </c>
      <c r="C221" s="175" t="s">
        <v>1108</v>
      </c>
      <c r="D221" s="176">
        <v>1000</v>
      </c>
      <c r="E221" s="176"/>
      <c r="F221" s="176">
        <f t="shared" si="13"/>
        <v>1000</v>
      </c>
      <c r="G221" s="177">
        <v>16.989999999999998</v>
      </c>
      <c r="H221" s="178">
        <f t="shared" si="12"/>
        <v>16990</v>
      </c>
      <c r="J221" s="3"/>
    </row>
    <row r="222" spans="1:10" s="181" customFormat="1" ht="16.5" thickBot="1" x14ac:dyDescent="0.3">
      <c r="A222" s="7"/>
      <c r="B222" s="8"/>
      <c r="C222" s="9"/>
      <c r="D222" s="116"/>
      <c r="E222" s="119"/>
      <c r="F222" s="176">
        <f t="shared" si="13"/>
        <v>0</v>
      </c>
      <c r="G222" s="48"/>
      <c r="H222" s="133">
        <f>SUM(H216:H221)</f>
        <v>179800.1</v>
      </c>
      <c r="I222" s="179"/>
      <c r="J222" s="180"/>
    </row>
    <row r="223" spans="1:10" x14ac:dyDescent="0.25">
      <c r="A223" s="7"/>
      <c r="B223" s="8"/>
      <c r="C223" s="9"/>
      <c r="D223" s="116"/>
      <c r="E223" s="116"/>
      <c r="F223" s="176">
        <f t="shared" si="13"/>
        <v>0</v>
      </c>
      <c r="G223" s="10"/>
      <c r="H223" s="134"/>
      <c r="J223" s="3"/>
    </row>
    <row r="224" spans="1:10" x14ac:dyDescent="0.25">
      <c r="A224" s="197">
        <v>14</v>
      </c>
      <c r="B224" s="198" t="s">
        <v>657</v>
      </c>
      <c r="C224" s="199" t="s">
        <v>1109</v>
      </c>
      <c r="D224" s="205">
        <v>85</v>
      </c>
      <c r="E224" s="205"/>
      <c r="F224" s="176">
        <f t="shared" si="13"/>
        <v>85</v>
      </c>
      <c r="G224" s="206">
        <v>518.38</v>
      </c>
      <c r="H224" s="201">
        <f t="shared" si="12"/>
        <v>44062.3</v>
      </c>
      <c r="J224" s="3"/>
    </row>
    <row r="225" spans="1:10" s="204" customFormat="1" x14ac:dyDescent="0.25">
      <c r="A225" s="161" t="s">
        <v>597</v>
      </c>
      <c r="B225" s="72" t="s">
        <v>28</v>
      </c>
      <c r="C225" s="73" t="s">
        <v>701</v>
      </c>
      <c r="D225" s="116">
        <v>50</v>
      </c>
      <c r="E225" s="116">
        <v>50</v>
      </c>
      <c r="F225" s="176">
        <f t="shared" si="13"/>
        <v>100</v>
      </c>
      <c r="G225" s="71">
        <v>27.97</v>
      </c>
      <c r="H225" s="158">
        <f t="shared" si="12"/>
        <v>1398.5</v>
      </c>
      <c r="I225" s="202"/>
      <c r="J225" s="203"/>
    </row>
    <row r="226" spans="1:10" s="160" customFormat="1" x14ac:dyDescent="0.25">
      <c r="A226" s="161" t="s">
        <v>702</v>
      </c>
      <c r="B226" s="72" t="s">
        <v>28</v>
      </c>
      <c r="C226" s="73" t="s">
        <v>175</v>
      </c>
      <c r="D226" s="116">
        <v>30</v>
      </c>
      <c r="E226" s="116">
        <v>30</v>
      </c>
      <c r="F226" s="176">
        <f t="shared" si="13"/>
        <v>60</v>
      </c>
      <c r="G226" s="71">
        <v>24.62</v>
      </c>
      <c r="H226" s="158">
        <f t="shared" si="12"/>
        <v>738.6</v>
      </c>
      <c r="I226" s="159" t="s">
        <v>1221</v>
      </c>
      <c r="J226" s="131"/>
    </row>
    <row r="227" spans="1:10" s="160" customFormat="1" x14ac:dyDescent="0.25">
      <c r="A227" s="42" t="s">
        <v>598</v>
      </c>
      <c r="B227" s="8" t="s">
        <v>656</v>
      </c>
      <c r="C227" s="9" t="s">
        <v>1110</v>
      </c>
      <c r="D227" s="116">
        <v>13800</v>
      </c>
      <c r="E227" s="116">
        <v>200</v>
      </c>
      <c r="F227" s="176">
        <f t="shared" si="13"/>
        <v>14000</v>
      </c>
      <c r="G227" s="10">
        <v>2.5</v>
      </c>
      <c r="H227" s="54">
        <f t="shared" si="12"/>
        <v>34500</v>
      </c>
      <c r="I227" s="159" t="s">
        <v>1221</v>
      </c>
      <c r="J227" s="131"/>
    </row>
    <row r="228" spans="1:10" ht="16.5" thickBot="1" x14ac:dyDescent="0.3">
      <c r="A228" s="42" t="s">
        <v>600</v>
      </c>
      <c r="B228" s="8" t="s">
        <v>658</v>
      </c>
      <c r="C228" s="9" t="s">
        <v>798</v>
      </c>
      <c r="D228" s="116">
        <v>34950</v>
      </c>
      <c r="E228" s="116">
        <v>50</v>
      </c>
      <c r="F228" s="176">
        <f t="shared" si="13"/>
        <v>35000</v>
      </c>
      <c r="G228" s="10">
        <v>2.06</v>
      </c>
      <c r="H228" s="132">
        <f t="shared" si="12"/>
        <v>71997</v>
      </c>
      <c r="J228" s="3"/>
    </row>
    <row r="229" spans="1:10" ht="16.5" thickBot="1" x14ac:dyDescent="0.3">
      <c r="A229" s="50"/>
      <c r="B229" s="51"/>
      <c r="C229" s="46"/>
      <c r="D229" s="119"/>
      <c r="E229" s="119"/>
      <c r="F229" s="119"/>
      <c r="G229" s="48"/>
      <c r="H229" s="133">
        <f>SUM(H224:H228)</f>
        <v>152696.4</v>
      </c>
      <c r="J229" s="3"/>
    </row>
    <row r="230" spans="1:10" ht="16.5" thickBot="1" x14ac:dyDescent="0.3">
      <c r="A230" s="50"/>
      <c r="B230" s="51"/>
      <c r="C230" s="46"/>
      <c r="D230" s="119"/>
      <c r="E230" s="119"/>
      <c r="F230" s="119"/>
      <c r="G230" s="10"/>
      <c r="H230" s="137"/>
      <c r="J230" s="3"/>
    </row>
    <row r="231" spans="1:10" ht="16.5" thickBot="1" x14ac:dyDescent="0.3">
      <c r="A231" s="382" t="s">
        <v>388</v>
      </c>
      <c r="B231" s="383"/>
      <c r="C231" s="383"/>
      <c r="D231" s="383"/>
      <c r="E231" s="383"/>
      <c r="F231" s="383"/>
      <c r="G231" s="383"/>
      <c r="H231" s="141">
        <f>H210+H214+H222+H229</f>
        <v>434316.5</v>
      </c>
      <c r="J231" s="3"/>
    </row>
    <row r="232" spans="1:10" x14ac:dyDescent="0.25">
      <c r="A232" s="39"/>
      <c r="B232" s="40"/>
      <c r="C232" s="40"/>
      <c r="D232" s="121"/>
      <c r="E232" s="121"/>
      <c r="F232" s="121"/>
      <c r="G232" s="41"/>
      <c r="H232" s="140"/>
      <c r="J232" s="3"/>
    </row>
    <row r="233" spans="1:10" x14ac:dyDescent="0.2">
      <c r="A233" s="382" t="s">
        <v>397</v>
      </c>
      <c r="B233" s="383"/>
      <c r="C233" s="383"/>
      <c r="D233" s="383"/>
      <c r="E233" s="383"/>
      <c r="F233" s="383"/>
      <c r="G233" s="383"/>
      <c r="H233" s="384"/>
      <c r="J233" s="3"/>
    </row>
    <row r="234" spans="1:10" ht="15.75" customHeight="1" x14ac:dyDescent="0.25">
      <c r="A234" s="173">
        <v>1</v>
      </c>
      <c r="B234" s="174" t="s">
        <v>659</v>
      </c>
      <c r="C234" s="175" t="s">
        <v>799</v>
      </c>
      <c r="D234" s="176">
        <v>800</v>
      </c>
      <c r="E234" s="176"/>
      <c r="F234" s="176">
        <f>E234+D234</f>
        <v>800</v>
      </c>
      <c r="G234" s="177">
        <v>380</v>
      </c>
      <c r="H234" s="182">
        <f t="shared" si="12"/>
        <v>304000</v>
      </c>
      <c r="J234" s="3"/>
    </row>
    <row r="235" spans="1:10" s="181" customFormat="1" x14ac:dyDescent="0.25">
      <c r="A235" s="207">
        <v>2</v>
      </c>
      <c r="B235" s="208" t="s">
        <v>659</v>
      </c>
      <c r="C235" s="209" t="s">
        <v>990</v>
      </c>
      <c r="D235" s="210">
        <v>80</v>
      </c>
      <c r="E235" s="210"/>
      <c r="F235" s="176">
        <f t="shared" ref="F235:F257" si="14">E235+D235</f>
        <v>80</v>
      </c>
      <c r="G235" s="211">
        <v>218.9</v>
      </c>
      <c r="H235" s="212">
        <f t="shared" si="12"/>
        <v>17512</v>
      </c>
      <c r="I235" s="179"/>
      <c r="J235" s="180"/>
    </row>
    <row r="236" spans="1:10" s="215" customFormat="1" x14ac:dyDescent="0.25">
      <c r="A236" s="173">
        <v>3</v>
      </c>
      <c r="B236" s="174" t="s">
        <v>660</v>
      </c>
      <c r="C236" s="175" t="s">
        <v>800</v>
      </c>
      <c r="D236" s="176">
        <v>300</v>
      </c>
      <c r="E236" s="176"/>
      <c r="F236" s="176">
        <f t="shared" si="14"/>
        <v>300</v>
      </c>
      <c r="G236" s="177">
        <v>46.92</v>
      </c>
      <c r="H236" s="182">
        <f t="shared" si="12"/>
        <v>14076</v>
      </c>
      <c r="I236" s="213"/>
      <c r="J236" s="214"/>
    </row>
    <row r="237" spans="1:10" s="181" customFormat="1" ht="16.5" thickBot="1" x14ac:dyDescent="0.3">
      <c r="A237" s="173">
        <v>4</v>
      </c>
      <c r="B237" s="174" t="s">
        <v>660</v>
      </c>
      <c r="C237" s="175" t="s">
        <v>554</v>
      </c>
      <c r="D237" s="176">
        <v>330</v>
      </c>
      <c r="E237" s="176"/>
      <c r="F237" s="176">
        <f t="shared" si="14"/>
        <v>330</v>
      </c>
      <c r="G237" s="177">
        <v>34.9</v>
      </c>
      <c r="H237" s="178">
        <f t="shared" si="12"/>
        <v>11517</v>
      </c>
      <c r="I237" s="179"/>
      <c r="J237" s="180"/>
    </row>
    <row r="238" spans="1:10" s="181" customFormat="1" ht="16.5" thickBot="1" x14ac:dyDescent="0.3">
      <c r="A238" s="7"/>
      <c r="B238" s="8"/>
      <c r="C238" s="9"/>
      <c r="D238" s="116"/>
      <c r="E238" s="119"/>
      <c r="F238" s="176">
        <f t="shared" si="14"/>
        <v>0</v>
      </c>
      <c r="G238" s="48"/>
      <c r="H238" s="133">
        <f>SUM(H234:H237)</f>
        <v>347105</v>
      </c>
      <c r="I238" s="179"/>
      <c r="J238" s="180"/>
    </row>
    <row r="239" spans="1:10" x14ac:dyDescent="0.25">
      <c r="A239" s="7"/>
      <c r="B239" s="8"/>
      <c r="C239" s="9"/>
      <c r="D239" s="116"/>
      <c r="E239" s="116"/>
      <c r="F239" s="176">
        <f t="shared" si="14"/>
        <v>0</v>
      </c>
      <c r="G239" s="10"/>
      <c r="H239" s="134"/>
      <c r="J239" s="3"/>
    </row>
    <row r="240" spans="1:10" x14ac:dyDescent="0.25">
      <c r="A240" s="7">
        <v>5</v>
      </c>
      <c r="B240" s="8" t="s">
        <v>40</v>
      </c>
      <c r="C240" s="9" t="s">
        <v>801</v>
      </c>
      <c r="D240" s="116">
        <v>9750</v>
      </c>
      <c r="E240" s="116">
        <v>250</v>
      </c>
      <c r="F240" s="176">
        <f t="shared" si="14"/>
        <v>10000</v>
      </c>
      <c r="G240" s="10">
        <v>0.34</v>
      </c>
      <c r="H240" s="54">
        <f t="shared" si="12"/>
        <v>3315.0000000000005</v>
      </c>
      <c r="J240" s="3"/>
    </row>
    <row r="241" spans="1:10" x14ac:dyDescent="0.25">
      <c r="A241" s="7">
        <v>6</v>
      </c>
      <c r="B241" s="8" t="s">
        <v>661</v>
      </c>
      <c r="C241" s="9" t="s">
        <v>802</v>
      </c>
      <c r="D241" s="116">
        <v>1950</v>
      </c>
      <c r="E241" s="116">
        <v>50</v>
      </c>
      <c r="F241" s="176">
        <f t="shared" si="14"/>
        <v>2000</v>
      </c>
      <c r="G241" s="10">
        <v>3.05</v>
      </c>
      <c r="H241" s="54">
        <f t="shared" si="12"/>
        <v>5947.5</v>
      </c>
      <c r="J241" s="3"/>
    </row>
    <row r="242" spans="1:10" x14ac:dyDescent="0.25">
      <c r="A242" s="7">
        <v>7</v>
      </c>
      <c r="B242" s="8" t="s">
        <v>662</v>
      </c>
      <c r="C242" s="9" t="s">
        <v>803</v>
      </c>
      <c r="D242" s="116">
        <v>6800</v>
      </c>
      <c r="E242" s="116">
        <v>200</v>
      </c>
      <c r="F242" s="176">
        <f t="shared" si="14"/>
        <v>7000</v>
      </c>
      <c r="G242" s="10">
        <v>0.75</v>
      </c>
      <c r="H242" s="54">
        <f t="shared" si="12"/>
        <v>5100</v>
      </c>
      <c r="J242" s="3"/>
    </row>
    <row r="243" spans="1:10" x14ac:dyDescent="0.25">
      <c r="A243" s="7">
        <v>8</v>
      </c>
      <c r="B243" s="8" t="s">
        <v>662</v>
      </c>
      <c r="C243" s="9" t="s">
        <v>804</v>
      </c>
      <c r="D243" s="116">
        <v>13500</v>
      </c>
      <c r="E243" s="116">
        <v>500</v>
      </c>
      <c r="F243" s="176">
        <f t="shared" si="14"/>
        <v>14000</v>
      </c>
      <c r="G243" s="10">
        <v>1.55</v>
      </c>
      <c r="H243" s="54">
        <f t="shared" si="12"/>
        <v>20925</v>
      </c>
      <c r="J243" s="3"/>
    </row>
    <row r="244" spans="1:10" ht="16.5" thickBot="1" x14ac:dyDescent="0.3">
      <c r="A244" s="7">
        <v>9</v>
      </c>
      <c r="B244" s="8" t="s">
        <v>663</v>
      </c>
      <c r="C244" s="9" t="s">
        <v>805</v>
      </c>
      <c r="D244" s="116">
        <v>985</v>
      </c>
      <c r="E244" s="116">
        <v>15</v>
      </c>
      <c r="F244" s="176">
        <f t="shared" si="14"/>
        <v>1000</v>
      </c>
      <c r="G244" s="10">
        <v>4.8499999999999996</v>
      </c>
      <c r="H244" s="132">
        <f t="shared" si="12"/>
        <v>4777.25</v>
      </c>
      <c r="J244" s="3"/>
    </row>
    <row r="245" spans="1:10" ht="16.5" thickBot="1" x14ac:dyDescent="0.3">
      <c r="A245" s="7"/>
      <c r="B245" s="8"/>
      <c r="C245" s="9"/>
      <c r="D245" s="116"/>
      <c r="E245" s="119"/>
      <c r="F245" s="176">
        <f t="shared" si="14"/>
        <v>0</v>
      </c>
      <c r="G245" s="48"/>
      <c r="H245" s="133">
        <f>SUM(H240:H244)</f>
        <v>40064.75</v>
      </c>
      <c r="J245" s="3"/>
    </row>
    <row r="246" spans="1:10" x14ac:dyDescent="0.25">
      <c r="A246" s="7"/>
      <c r="B246" s="8"/>
      <c r="C246" s="9"/>
      <c r="D246" s="116"/>
      <c r="E246" s="116"/>
      <c r="F246" s="176">
        <f t="shared" si="14"/>
        <v>0</v>
      </c>
      <c r="G246" s="10"/>
      <c r="H246" s="134"/>
      <c r="J246" s="3"/>
    </row>
    <row r="247" spans="1:10" x14ac:dyDescent="0.25">
      <c r="A247" s="173">
        <v>10</v>
      </c>
      <c r="B247" s="174" t="s">
        <v>664</v>
      </c>
      <c r="C247" s="175" t="s">
        <v>806</v>
      </c>
      <c r="D247" s="176">
        <v>8000</v>
      </c>
      <c r="E247" s="176"/>
      <c r="F247" s="176">
        <f t="shared" si="14"/>
        <v>8000</v>
      </c>
      <c r="G247" s="177">
        <v>1.1200000000000001</v>
      </c>
      <c r="H247" s="182">
        <f t="shared" si="12"/>
        <v>8960</v>
      </c>
      <c r="J247" s="3"/>
    </row>
    <row r="248" spans="1:10" s="181" customFormat="1" x14ac:dyDescent="0.25">
      <c r="A248" s="173">
        <v>11</v>
      </c>
      <c r="B248" s="174" t="s">
        <v>664</v>
      </c>
      <c r="C248" s="175" t="s">
        <v>665</v>
      </c>
      <c r="D248" s="176">
        <v>6000</v>
      </c>
      <c r="E248" s="176"/>
      <c r="F248" s="176">
        <f t="shared" si="14"/>
        <v>6000</v>
      </c>
      <c r="G248" s="177">
        <v>1.82</v>
      </c>
      <c r="H248" s="182">
        <f t="shared" si="12"/>
        <v>10920</v>
      </c>
      <c r="I248" s="179"/>
      <c r="J248" s="180"/>
    </row>
    <row r="249" spans="1:10" s="181" customFormat="1" x14ac:dyDescent="0.25">
      <c r="A249" s="7">
        <v>12</v>
      </c>
      <c r="B249" s="8" t="s">
        <v>664</v>
      </c>
      <c r="C249" s="9" t="s">
        <v>666</v>
      </c>
      <c r="D249" s="116">
        <v>24800</v>
      </c>
      <c r="E249" s="116">
        <v>200</v>
      </c>
      <c r="F249" s="176">
        <f t="shared" si="14"/>
        <v>25000</v>
      </c>
      <c r="G249" s="10">
        <v>1.9</v>
      </c>
      <c r="H249" s="54">
        <f t="shared" si="12"/>
        <v>47120</v>
      </c>
      <c r="I249" s="179"/>
      <c r="J249" s="180"/>
    </row>
    <row r="250" spans="1:10" x14ac:dyDescent="0.25">
      <c r="A250" s="173">
        <v>13</v>
      </c>
      <c r="B250" s="174" t="s">
        <v>664</v>
      </c>
      <c r="C250" s="175" t="s">
        <v>458</v>
      </c>
      <c r="D250" s="176">
        <v>4500</v>
      </c>
      <c r="E250" s="176"/>
      <c r="F250" s="176">
        <f t="shared" si="14"/>
        <v>4500</v>
      </c>
      <c r="G250" s="177">
        <v>1.68</v>
      </c>
      <c r="H250" s="182">
        <f t="shared" si="12"/>
        <v>7560</v>
      </c>
      <c r="J250" s="3"/>
    </row>
    <row r="251" spans="1:10" s="181" customFormat="1" x14ac:dyDescent="0.25">
      <c r="A251" s="7">
        <v>14</v>
      </c>
      <c r="B251" s="8" t="s">
        <v>664</v>
      </c>
      <c r="C251" s="9" t="s">
        <v>667</v>
      </c>
      <c r="D251" s="116">
        <v>6450</v>
      </c>
      <c r="E251" s="116">
        <v>50</v>
      </c>
      <c r="F251" s="176">
        <f t="shared" si="14"/>
        <v>6500</v>
      </c>
      <c r="G251" s="10">
        <v>1.32</v>
      </c>
      <c r="H251" s="54">
        <f t="shared" si="12"/>
        <v>8514</v>
      </c>
      <c r="I251" s="179"/>
      <c r="J251" s="180"/>
    </row>
    <row r="252" spans="1:10" x14ac:dyDescent="0.25">
      <c r="A252" s="7">
        <v>15</v>
      </c>
      <c r="B252" s="8" t="s">
        <v>664</v>
      </c>
      <c r="C252" s="9" t="s">
        <v>668</v>
      </c>
      <c r="D252" s="116">
        <v>15800</v>
      </c>
      <c r="E252" s="116">
        <v>200</v>
      </c>
      <c r="F252" s="176">
        <f t="shared" si="14"/>
        <v>16000</v>
      </c>
      <c r="G252" s="10">
        <v>1.51</v>
      </c>
      <c r="H252" s="54">
        <f t="shared" si="12"/>
        <v>23858</v>
      </c>
      <c r="J252" s="3"/>
    </row>
    <row r="253" spans="1:10" x14ac:dyDescent="0.25">
      <c r="A253" s="7">
        <v>16</v>
      </c>
      <c r="B253" s="8" t="s">
        <v>669</v>
      </c>
      <c r="C253" s="9" t="s">
        <v>807</v>
      </c>
      <c r="D253" s="116">
        <v>9900</v>
      </c>
      <c r="E253" s="116">
        <v>100</v>
      </c>
      <c r="F253" s="176">
        <f t="shared" si="14"/>
        <v>10000</v>
      </c>
      <c r="G253" s="10">
        <v>1.64</v>
      </c>
      <c r="H253" s="54">
        <f t="shared" si="12"/>
        <v>16235.999999999998</v>
      </c>
      <c r="J253" s="3"/>
    </row>
    <row r="254" spans="1:10" ht="16.5" thickBot="1" x14ac:dyDescent="0.3">
      <c r="A254" s="7">
        <v>17</v>
      </c>
      <c r="B254" s="8" t="s">
        <v>1005</v>
      </c>
      <c r="C254" s="9" t="s">
        <v>808</v>
      </c>
      <c r="D254" s="116">
        <v>7900</v>
      </c>
      <c r="E254" s="116">
        <v>100</v>
      </c>
      <c r="F254" s="176">
        <f t="shared" si="14"/>
        <v>8000</v>
      </c>
      <c r="G254" s="10">
        <v>1.04</v>
      </c>
      <c r="H254" s="132">
        <f t="shared" si="12"/>
        <v>8216</v>
      </c>
      <c r="J254" s="3"/>
    </row>
    <row r="255" spans="1:10" ht="16.5" thickBot="1" x14ac:dyDescent="0.3">
      <c r="A255" s="50"/>
      <c r="B255" s="51"/>
      <c r="C255" s="46"/>
      <c r="D255" s="119"/>
      <c r="E255" s="119"/>
      <c r="F255" s="176">
        <f t="shared" si="14"/>
        <v>0</v>
      </c>
      <c r="G255" s="48"/>
      <c r="H255" s="133">
        <f>SUM(H247:H254)</f>
        <v>131384</v>
      </c>
      <c r="J255" s="3"/>
    </row>
    <row r="256" spans="1:10" x14ac:dyDescent="0.25">
      <c r="A256" s="65"/>
      <c r="B256" s="34"/>
      <c r="C256" s="66"/>
      <c r="D256" s="124"/>
      <c r="E256" s="124"/>
      <c r="F256" s="176">
        <f t="shared" si="14"/>
        <v>0</v>
      </c>
      <c r="G256" s="36"/>
      <c r="H256" s="64"/>
      <c r="J256" s="3"/>
    </row>
    <row r="257" spans="1:10" ht="16.5" thickBot="1" x14ac:dyDescent="0.3">
      <c r="A257" s="162" t="s">
        <v>600</v>
      </c>
      <c r="B257" s="79" t="s">
        <v>47</v>
      </c>
      <c r="C257" s="80" t="s">
        <v>703</v>
      </c>
      <c r="D257" s="123">
        <v>100</v>
      </c>
      <c r="E257" s="123">
        <v>100</v>
      </c>
      <c r="F257" s="176">
        <f t="shared" si="14"/>
        <v>200</v>
      </c>
      <c r="G257" s="81">
        <v>156.03</v>
      </c>
      <c r="H257" s="163">
        <f>D257*G257</f>
        <v>15603</v>
      </c>
      <c r="J257" s="3"/>
    </row>
    <row r="258" spans="1:10" s="160" customFormat="1" ht="16.5" thickBot="1" x14ac:dyDescent="0.3">
      <c r="A258" s="50"/>
      <c r="B258" s="51"/>
      <c r="C258" s="46"/>
      <c r="D258" s="119"/>
      <c r="E258" s="119"/>
      <c r="F258" s="119"/>
      <c r="G258" s="48"/>
      <c r="H258" s="133">
        <f>SUM(H257:H257)</f>
        <v>15603</v>
      </c>
      <c r="I258" s="159" t="s">
        <v>1221</v>
      </c>
      <c r="J258" s="131"/>
    </row>
    <row r="259" spans="1:10" ht="16.5" thickBot="1" x14ac:dyDescent="0.3">
      <c r="A259" s="50"/>
      <c r="B259" s="51"/>
      <c r="C259" s="46"/>
      <c r="D259" s="119"/>
      <c r="E259" s="119"/>
      <c r="F259" s="119"/>
      <c r="G259" s="10"/>
      <c r="H259" s="137"/>
      <c r="J259" s="3"/>
    </row>
    <row r="260" spans="1:10" ht="16.5" thickBot="1" x14ac:dyDescent="0.3">
      <c r="A260" s="382" t="s">
        <v>387</v>
      </c>
      <c r="B260" s="383"/>
      <c r="C260" s="383"/>
      <c r="D260" s="383"/>
      <c r="E260" s="383"/>
      <c r="F260" s="383"/>
      <c r="G260" s="383"/>
      <c r="H260" s="141">
        <f>H238+H245+H255+H258</f>
        <v>534156.75</v>
      </c>
      <c r="J260" s="3"/>
    </row>
    <row r="261" spans="1:10" x14ac:dyDescent="0.25">
      <c r="A261" s="39"/>
      <c r="B261" s="40"/>
      <c r="C261" s="40"/>
      <c r="D261" s="121"/>
      <c r="E261" s="121"/>
      <c r="F261" s="121"/>
      <c r="G261" s="41"/>
      <c r="H261" s="140"/>
      <c r="J261" s="3"/>
    </row>
    <row r="262" spans="1:10" x14ac:dyDescent="0.2">
      <c r="A262" s="382" t="s">
        <v>398</v>
      </c>
      <c r="B262" s="383"/>
      <c r="C262" s="383"/>
      <c r="D262" s="383"/>
      <c r="E262" s="383"/>
      <c r="F262" s="383"/>
      <c r="G262" s="383"/>
      <c r="H262" s="384"/>
      <c r="J262" s="3"/>
    </row>
    <row r="263" spans="1:10" x14ac:dyDescent="0.25">
      <c r="A263" s="7">
        <v>1</v>
      </c>
      <c r="B263" s="8" t="s">
        <v>1006</v>
      </c>
      <c r="C263" s="9" t="s">
        <v>809</v>
      </c>
      <c r="D263" s="116">
        <v>17000</v>
      </c>
      <c r="E263" s="116">
        <v>1000</v>
      </c>
      <c r="F263" s="116">
        <f>E263+D263</f>
        <v>18000</v>
      </c>
      <c r="G263" s="10">
        <v>0.34</v>
      </c>
      <c r="H263" s="54">
        <f t="shared" si="12"/>
        <v>5780</v>
      </c>
      <c r="J263" s="3"/>
    </row>
    <row r="264" spans="1:10" x14ac:dyDescent="0.25">
      <c r="A264" s="7">
        <v>2</v>
      </c>
      <c r="B264" s="8" t="s">
        <v>1007</v>
      </c>
      <c r="C264" s="9" t="s">
        <v>1008</v>
      </c>
      <c r="D264" s="116">
        <v>12700</v>
      </c>
      <c r="E264" s="116">
        <v>300</v>
      </c>
      <c r="F264" s="116">
        <f t="shared" ref="F264:F327" si="15">E264+D264</f>
        <v>13000</v>
      </c>
      <c r="G264" s="10">
        <v>0.46</v>
      </c>
      <c r="H264" s="54">
        <f t="shared" si="12"/>
        <v>5842</v>
      </c>
      <c r="J264" s="3"/>
    </row>
    <row r="265" spans="1:10" x14ac:dyDescent="0.25">
      <c r="A265" s="7">
        <v>3</v>
      </c>
      <c r="B265" s="8" t="s">
        <v>1007</v>
      </c>
      <c r="C265" s="9" t="s">
        <v>810</v>
      </c>
      <c r="D265" s="116">
        <v>44400</v>
      </c>
      <c r="E265" s="116">
        <v>600</v>
      </c>
      <c r="F265" s="116">
        <f t="shared" si="15"/>
        <v>45000</v>
      </c>
      <c r="G265" s="10">
        <v>0.72</v>
      </c>
      <c r="H265" s="54">
        <f t="shared" si="12"/>
        <v>31968</v>
      </c>
      <c r="J265" s="3"/>
    </row>
    <row r="266" spans="1:10" x14ac:dyDescent="0.25">
      <c r="A266" s="7">
        <v>4</v>
      </c>
      <c r="B266" s="8" t="s">
        <v>1007</v>
      </c>
      <c r="C266" s="9" t="s">
        <v>811</v>
      </c>
      <c r="D266" s="116">
        <v>11800</v>
      </c>
      <c r="E266" s="116">
        <v>200</v>
      </c>
      <c r="F266" s="116">
        <f t="shared" si="15"/>
        <v>12000</v>
      </c>
      <c r="G266" s="10">
        <v>1.9</v>
      </c>
      <c r="H266" s="54">
        <f t="shared" si="12"/>
        <v>22420</v>
      </c>
      <c r="J266" s="3"/>
    </row>
    <row r="267" spans="1:10" x14ac:dyDescent="0.25">
      <c r="A267" s="7">
        <v>5</v>
      </c>
      <c r="B267" s="8" t="s">
        <v>1007</v>
      </c>
      <c r="C267" s="9" t="s">
        <v>991</v>
      </c>
      <c r="D267" s="116">
        <v>78000</v>
      </c>
      <c r="E267" s="116">
        <v>2000</v>
      </c>
      <c r="F267" s="116">
        <f t="shared" si="15"/>
        <v>80000</v>
      </c>
      <c r="G267" s="10">
        <v>0.52</v>
      </c>
      <c r="H267" s="54">
        <f t="shared" si="12"/>
        <v>40560</v>
      </c>
      <c r="J267" s="3"/>
    </row>
    <row r="268" spans="1:10" x14ac:dyDescent="0.25">
      <c r="A268" s="7">
        <v>6</v>
      </c>
      <c r="B268" s="8" t="s">
        <v>1009</v>
      </c>
      <c r="C268" s="9" t="s">
        <v>812</v>
      </c>
      <c r="D268" s="116">
        <v>3970</v>
      </c>
      <c r="E268" s="116">
        <v>30</v>
      </c>
      <c r="F268" s="116">
        <f t="shared" si="15"/>
        <v>4000</v>
      </c>
      <c r="G268" s="10">
        <v>7.95</v>
      </c>
      <c r="H268" s="54">
        <f t="shared" si="12"/>
        <v>31561.5</v>
      </c>
      <c r="J268" s="3"/>
    </row>
    <row r="269" spans="1:10" x14ac:dyDescent="0.25">
      <c r="A269" s="7">
        <v>7</v>
      </c>
      <c r="B269" s="8" t="s">
        <v>1009</v>
      </c>
      <c r="C269" s="9" t="s">
        <v>1010</v>
      </c>
      <c r="D269" s="116">
        <v>13900</v>
      </c>
      <c r="E269" s="116">
        <v>100</v>
      </c>
      <c r="F269" s="116">
        <f t="shared" si="15"/>
        <v>14000</v>
      </c>
      <c r="G269" s="10">
        <v>5.89</v>
      </c>
      <c r="H269" s="54">
        <f t="shared" si="12"/>
        <v>81871</v>
      </c>
      <c r="J269" s="3"/>
    </row>
    <row r="270" spans="1:10" x14ac:dyDescent="0.25">
      <c r="A270" s="173">
        <v>8</v>
      </c>
      <c r="B270" s="174" t="s">
        <v>1009</v>
      </c>
      <c r="C270" s="175" t="s">
        <v>555</v>
      </c>
      <c r="D270" s="176">
        <v>5000</v>
      </c>
      <c r="E270" s="176"/>
      <c r="F270" s="116">
        <f t="shared" si="15"/>
        <v>5000</v>
      </c>
      <c r="G270" s="177">
        <v>5.5</v>
      </c>
      <c r="H270" s="182">
        <f t="shared" si="12"/>
        <v>27500</v>
      </c>
      <c r="J270" s="3"/>
    </row>
    <row r="271" spans="1:10" s="181" customFormat="1" x14ac:dyDescent="0.25">
      <c r="A271" s="7">
        <v>9</v>
      </c>
      <c r="B271" s="8" t="s">
        <v>1011</v>
      </c>
      <c r="C271" s="9" t="s">
        <v>813</v>
      </c>
      <c r="D271" s="116">
        <v>3850</v>
      </c>
      <c r="E271" s="116">
        <v>150</v>
      </c>
      <c r="F271" s="116">
        <f t="shared" si="15"/>
        <v>4000</v>
      </c>
      <c r="G271" s="10">
        <v>0.9</v>
      </c>
      <c r="H271" s="54">
        <f t="shared" si="12"/>
        <v>3465</v>
      </c>
      <c r="I271" s="179"/>
      <c r="J271" s="180"/>
    </row>
    <row r="272" spans="1:10" x14ac:dyDescent="0.25">
      <c r="A272" s="7">
        <v>10</v>
      </c>
      <c r="B272" s="8" t="s">
        <v>1011</v>
      </c>
      <c r="C272" s="9" t="s">
        <v>556</v>
      </c>
      <c r="D272" s="116">
        <v>13850</v>
      </c>
      <c r="E272" s="116">
        <v>150</v>
      </c>
      <c r="F272" s="116">
        <f t="shared" si="15"/>
        <v>14000</v>
      </c>
      <c r="G272" s="10">
        <v>1.4</v>
      </c>
      <c r="H272" s="54">
        <f t="shared" si="12"/>
        <v>19390</v>
      </c>
      <c r="J272" s="3"/>
    </row>
    <row r="273" spans="1:10" x14ac:dyDescent="0.25">
      <c r="A273" s="7">
        <v>11</v>
      </c>
      <c r="B273" s="8" t="s">
        <v>1011</v>
      </c>
      <c r="C273" s="9" t="s">
        <v>814</v>
      </c>
      <c r="D273" s="116">
        <v>4400</v>
      </c>
      <c r="E273" s="116">
        <v>100</v>
      </c>
      <c r="F273" s="116">
        <f t="shared" si="15"/>
        <v>4500</v>
      </c>
      <c r="G273" s="10">
        <v>1.58</v>
      </c>
      <c r="H273" s="54">
        <f t="shared" si="12"/>
        <v>6952</v>
      </c>
      <c r="J273" s="3"/>
    </row>
    <row r="274" spans="1:10" x14ac:dyDescent="0.25">
      <c r="A274" s="7">
        <v>12</v>
      </c>
      <c r="B274" s="8" t="s">
        <v>1011</v>
      </c>
      <c r="C274" s="9" t="s">
        <v>557</v>
      </c>
      <c r="D274" s="116">
        <v>28800</v>
      </c>
      <c r="E274" s="116">
        <v>1200</v>
      </c>
      <c r="F274" s="116">
        <f t="shared" si="15"/>
        <v>30000</v>
      </c>
      <c r="G274" s="10">
        <v>2.15</v>
      </c>
      <c r="H274" s="54">
        <f t="shared" si="12"/>
        <v>61920</v>
      </c>
      <c r="J274" s="3"/>
    </row>
    <row r="275" spans="1:10" x14ac:dyDescent="0.25">
      <c r="A275" s="7">
        <v>13</v>
      </c>
      <c r="B275" s="8" t="s">
        <v>1011</v>
      </c>
      <c r="C275" s="9" t="s">
        <v>815</v>
      </c>
      <c r="D275" s="116">
        <v>20200</v>
      </c>
      <c r="E275" s="116">
        <v>800</v>
      </c>
      <c r="F275" s="116">
        <f t="shared" si="15"/>
        <v>21000</v>
      </c>
      <c r="G275" s="10">
        <v>1.44</v>
      </c>
      <c r="H275" s="54">
        <f t="shared" si="12"/>
        <v>29088</v>
      </c>
      <c r="J275" s="3"/>
    </row>
    <row r="276" spans="1:10" x14ac:dyDescent="0.25">
      <c r="A276" s="7">
        <v>14</v>
      </c>
      <c r="B276" s="8" t="s">
        <v>1012</v>
      </c>
      <c r="C276" s="9" t="s">
        <v>558</v>
      </c>
      <c r="D276" s="116">
        <v>14500</v>
      </c>
      <c r="E276" s="116">
        <v>500</v>
      </c>
      <c r="F276" s="116">
        <f t="shared" si="15"/>
        <v>15000</v>
      </c>
      <c r="G276" s="10">
        <v>0.91</v>
      </c>
      <c r="H276" s="54">
        <f t="shared" si="12"/>
        <v>13195</v>
      </c>
      <c r="J276" s="3"/>
    </row>
    <row r="277" spans="1:10" x14ac:dyDescent="0.25">
      <c r="A277" s="7">
        <v>15</v>
      </c>
      <c r="B277" s="8" t="s">
        <v>1012</v>
      </c>
      <c r="C277" s="9" t="s">
        <v>971</v>
      </c>
      <c r="D277" s="116">
        <v>9750</v>
      </c>
      <c r="E277" s="116">
        <v>250</v>
      </c>
      <c r="F277" s="116">
        <f t="shared" si="15"/>
        <v>10000</v>
      </c>
      <c r="G277" s="10">
        <v>0.82</v>
      </c>
      <c r="H277" s="54">
        <f t="shared" si="12"/>
        <v>7994.9999999999991</v>
      </c>
      <c r="J277" s="3"/>
    </row>
    <row r="278" spans="1:10" x14ac:dyDescent="0.25">
      <c r="A278" s="7">
        <v>16</v>
      </c>
      <c r="B278" s="8" t="s">
        <v>1012</v>
      </c>
      <c r="C278" s="9" t="s">
        <v>1013</v>
      </c>
      <c r="D278" s="116">
        <v>80500</v>
      </c>
      <c r="E278" s="116">
        <v>4500</v>
      </c>
      <c r="F278" s="116">
        <f t="shared" si="15"/>
        <v>85000</v>
      </c>
      <c r="G278" s="10">
        <v>0.65</v>
      </c>
      <c r="H278" s="54">
        <f t="shared" si="12"/>
        <v>52325</v>
      </c>
      <c r="J278" s="3"/>
    </row>
    <row r="279" spans="1:10" x14ac:dyDescent="0.25">
      <c r="A279" s="173">
        <v>17</v>
      </c>
      <c r="B279" s="174" t="s">
        <v>1014</v>
      </c>
      <c r="C279" s="175" t="s">
        <v>816</v>
      </c>
      <c r="D279" s="176">
        <v>900</v>
      </c>
      <c r="E279" s="176"/>
      <c r="F279" s="116">
        <f t="shared" si="15"/>
        <v>900</v>
      </c>
      <c r="G279" s="177">
        <v>5</v>
      </c>
      <c r="H279" s="182">
        <f t="shared" si="12"/>
        <v>4500</v>
      </c>
      <c r="J279" s="3"/>
    </row>
    <row r="280" spans="1:10" s="181" customFormat="1" x14ac:dyDescent="0.25">
      <c r="A280" s="173">
        <v>18</v>
      </c>
      <c r="B280" s="174" t="s">
        <v>1014</v>
      </c>
      <c r="C280" s="175" t="s">
        <v>1015</v>
      </c>
      <c r="D280" s="176">
        <v>350</v>
      </c>
      <c r="E280" s="176"/>
      <c r="F280" s="116">
        <f t="shared" si="15"/>
        <v>350</v>
      </c>
      <c r="G280" s="177">
        <v>2.7</v>
      </c>
      <c r="H280" s="182">
        <f t="shared" si="12"/>
        <v>945.00000000000011</v>
      </c>
      <c r="I280" s="179"/>
      <c r="J280" s="180"/>
    </row>
    <row r="281" spans="1:10" s="181" customFormat="1" x14ac:dyDescent="0.25">
      <c r="A281" s="7">
        <v>19</v>
      </c>
      <c r="B281" s="8" t="s">
        <v>1016</v>
      </c>
      <c r="C281" s="9" t="s">
        <v>817</v>
      </c>
      <c r="D281" s="116">
        <v>7700</v>
      </c>
      <c r="E281" s="116">
        <v>300</v>
      </c>
      <c r="F281" s="116">
        <f t="shared" si="15"/>
        <v>8000</v>
      </c>
      <c r="G281" s="10">
        <v>7.9</v>
      </c>
      <c r="H281" s="54">
        <f t="shared" si="12"/>
        <v>60830</v>
      </c>
      <c r="I281" s="179"/>
      <c r="J281" s="180"/>
    </row>
    <row r="282" spans="1:10" x14ac:dyDescent="0.25">
      <c r="A282" s="7">
        <v>20</v>
      </c>
      <c r="B282" s="8" t="s">
        <v>1016</v>
      </c>
      <c r="C282" s="9" t="s">
        <v>818</v>
      </c>
      <c r="D282" s="116">
        <v>21000</v>
      </c>
      <c r="E282" s="116">
        <v>2800</v>
      </c>
      <c r="F282" s="116">
        <f t="shared" si="15"/>
        <v>23800</v>
      </c>
      <c r="G282" s="10">
        <v>13</v>
      </c>
      <c r="H282" s="54">
        <f t="shared" si="12"/>
        <v>273000</v>
      </c>
      <c r="J282" s="3"/>
    </row>
    <row r="283" spans="1:10" x14ac:dyDescent="0.25">
      <c r="A283" s="7">
        <v>21</v>
      </c>
      <c r="B283" s="13" t="s">
        <v>1017</v>
      </c>
      <c r="C283" s="12" t="s">
        <v>819</v>
      </c>
      <c r="D283" s="117">
        <v>1900</v>
      </c>
      <c r="E283" s="122">
        <v>100</v>
      </c>
      <c r="F283" s="116">
        <f t="shared" si="15"/>
        <v>2000</v>
      </c>
      <c r="G283" s="10">
        <v>1.5</v>
      </c>
      <c r="H283" s="54">
        <f t="shared" si="12"/>
        <v>2850</v>
      </c>
      <c r="J283" s="3"/>
    </row>
    <row r="284" spans="1:10" x14ac:dyDescent="0.25">
      <c r="A284" s="7">
        <v>22</v>
      </c>
      <c r="B284" s="8" t="s">
        <v>1017</v>
      </c>
      <c r="C284" s="9" t="s">
        <v>820</v>
      </c>
      <c r="D284" s="116">
        <v>29000</v>
      </c>
      <c r="E284" s="116">
        <v>1000</v>
      </c>
      <c r="F284" s="116">
        <f t="shared" si="15"/>
        <v>30000</v>
      </c>
      <c r="G284" s="10">
        <v>0.42</v>
      </c>
      <c r="H284" s="54">
        <f t="shared" si="12"/>
        <v>12180</v>
      </c>
      <c r="J284" s="3"/>
    </row>
    <row r="285" spans="1:10" x14ac:dyDescent="0.25">
      <c r="A285" s="7">
        <v>23</v>
      </c>
      <c r="B285" s="8" t="s">
        <v>1018</v>
      </c>
      <c r="C285" s="9" t="s">
        <v>559</v>
      </c>
      <c r="D285" s="116">
        <v>5300</v>
      </c>
      <c r="E285" s="116">
        <v>200</v>
      </c>
      <c r="F285" s="116">
        <f t="shared" si="15"/>
        <v>5500</v>
      </c>
      <c r="G285" s="10">
        <v>3.5</v>
      </c>
      <c r="H285" s="54">
        <f t="shared" si="12"/>
        <v>18550</v>
      </c>
      <c r="J285" s="3"/>
    </row>
    <row r="286" spans="1:10" x14ac:dyDescent="0.25">
      <c r="A286" s="7">
        <v>24</v>
      </c>
      <c r="B286" s="8" t="s">
        <v>1018</v>
      </c>
      <c r="C286" s="9" t="s">
        <v>992</v>
      </c>
      <c r="D286" s="116">
        <v>11500</v>
      </c>
      <c r="E286" s="116">
        <v>500</v>
      </c>
      <c r="F286" s="116">
        <f t="shared" si="15"/>
        <v>12000</v>
      </c>
      <c r="G286" s="10">
        <v>1.05</v>
      </c>
      <c r="H286" s="54">
        <f t="shared" ref="H286:H411" si="16">D286*G286</f>
        <v>12075</v>
      </c>
      <c r="J286" s="3"/>
    </row>
    <row r="287" spans="1:10" x14ac:dyDescent="0.25">
      <c r="A287" s="7">
        <v>25</v>
      </c>
      <c r="B287" s="8" t="s">
        <v>1018</v>
      </c>
      <c r="C287" s="9" t="s">
        <v>993</v>
      </c>
      <c r="D287" s="116">
        <v>21200</v>
      </c>
      <c r="E287" s="116">
        <v>800</v>
      </c>
      <c r="F287" s="116">
        <f t="shared" si="15"/>
        <v>22000</v>
      </c>
      <c r="G287" s="10">
        <v>2</v>
      </c>
      <c r="H287" s="54">
        <f t="shared" si="16"/>
        <v>42400</v>
      </c>
      <c r="J287" s="3"/>
    </row>
    <row r="288" spans="1:10" x14ac:dyDescent="0.25">
      <c r="A288" s="7">
        <v>26</v>
      </c>
      <c r="B288" s="8" t="s">
        <v>1019</v>
      </c>
      <c r="C288" s="9" t="s">
        <v>821</v>
      </c>
      <c r="D288" s="116">
        <v>5600</v>
      </c>
      <c r="E288" s="116">
        <v>400</v>
      </c>
      <c r="F288" s="116">
        <f t="shared" si="15"/>
        <v>6000</v>
      </c>
      <c r="G288" s="10">
        <v>2.2000000000000002</v>
      </c>
      <c r="H288" s="54">
        <f t="shared" si="16"/>
        <v>12320.000000000002</v>
      </c>
      <c r="J288" s="3"/>
    </row>
    <row r="289" spans="1:10" x14ac:dyDescent="0.25">
      <c r="A289" s="7">
        <v>27</v>
      </c>
      <c r="B289" s="8" t="s">
        <v>1019</v>
      </c>
      <c r="C289" s="9" t="s">
        <v>822</v>
      </c>
      <c r="D289" s="116">
        <v>1300</v>
      </c>
      <c r="E289" s="116">
        <v>100</v>
      </c>
      <c r="F289" s="116">
        <f t="shared" si="15"/>
        <v>1400</v>
      </c>
      <c r="G289" s="10">
        <v>2</v>
      </c>
      <c r="H289" s="54">
        <f t="shared" si="16"/>
        <v>2600</v>
      </c>
      <c r="J289" s="3"/>
    </row>
    <row r="290" spans="1:10" x14ac:dyDescent="0.25">
      <c r="A290" s="173">
        <v>28</v>
      </c>
      <c r="B290" s="217" t="s">
        <v>1019</v>
      </c>
      <c r="C290" s="190" t="s">
        <v>459</v>
      </c>
      <c r="D290" s="191">
        <v>500</v>
      </c>
      <c r="E290" s="192"/>
      <c r="F290" s="116">
        <f t="shared" si="15"/>
        <v>500</v>
      </c>
      <c r="G290" s="177">
        <v>4.4000000000000004</v>
      </c>
      <c r="H290" s="182">
        <f t="shared" si="16"/>
        <v>2200</v>
      </c>
      <c r="J290" s="3"/>
    </row>
    <row r="291" spans="1:10" s="181" customFormat="1" x14ac:dyDescent="0.25">
      <c r="A291" s="7">
        <v>29</v>
      </c>
      <c r="B291" s="8" t="s">
        <v>277</v>
      </c>
      <c r="C291" s="9" t="s">
        <v>823</v>
      </c>
      <c r="D291" s="116">
        <v>8700</v>
      </c>
      <c r="E291" s="116">
        <v>300</v>
      </c>
      <c r="F291" s="116">
        <f t="shared" si="15"/>
        <v>9000</v>
      </c>
      <c r="G291" s="10">
        <v>1.1200000000000001</v>
      </c>
      <c r="H291" s="54">
        <f t="shared" si="16"/>
        <v>9744.0000000000018</v>
      </c>
      <c r="I291" s="179"/>
      <c r="J291" s="180"/>
    </row>
    <row r="292" spans="1:10" x14ac:dyDescent="0.25">
      <c r="A292" s="7">
        <v>30</v>
      </c>
      <c r="B292" s="8" t="s">
        <v>277</v>
      </c>
      <c r="C292" s="9" t="s">
        <v>824</v>
      </c>
      <c r="D292" s="116">
        <v>48500</v>
      </c>
      <c r="E292" s="116">
        <v>1500</v>
      </c>
      <c r="F292" s="116">
        <f t="shared" si="15"/>
        <v>50000</v>
      </c>
      <c r="G292" s="10">
        <v>0.49</v>
      </c>
      <c r="H292" s="54">
        <f t="shared" si="16"/>
        <v>23765</v>
      </c>
      <c r="J292" s="3"/>
    </row>
    <row r="293" spans="1:10" x14ac:dyDescent="0.25">
      <c r="A293" s="7">
        <v>31</v>
      </c>
      <c r="B293" s="8" t="s">
        <v>277</v>
      </c>
      <c r="C293" s="9" t="s">
        <v>560</v>
      </c>
      <c r="D293" s="116">
        <v>19000</v>
      </c>
      <c r="E293" s="116">
        <v>1000</v>
      </c>
      <c r="F293" s="116">
        <f t="shared" si="15"/>
        <v>20000</v>
      </c>
      <c r="G293" s="10">
        <v>0.49</v>
      </c>
      <c r="H293" s="54">
        <f t="shared" si="16"/>
        <v>9310</v>
      </c>
      <c r="J293" s="3"/>
    </row>
    <row r="294" spans="1:10" x14ac:dyDescent="0.25">
      <c r="A294" s="173">
        <v>32</v>
      </c>
      <c r="B294" s="174" t="s">
        <v>278</v>
      </c>
      <c r="C294" s="175" t="s">
        <v>825</v>
      </c>
      <c r="D294" s="176">
        <v>400</v>
      </c>
      <c r="E294" s="176"/>
      <c r="F294" s="116">
        <f t="shared" si="15"/>
        <v>400</v>
      </c>
      <c r="G294" s="177">
        <v>3.5</v>
      </c>
      <c r="H294" s="182">
        <f t="shared" si="16"/>
        <v>1400</v>
      </c>
      <c r="J294" s="3"/>
    </row>
    <row r="295" spans="1:10" s="181" customFormat="1" x14ac:dyDescent="0.25">
      <c r="A295" s="173">
        <v>33</v>
      </c>
      <c r="B295" s="174" t="s">
        <v>279</v>
      </c>
      <c r="C295" s="175" t="s">
        <v>826</v>
      </c>
      <c r="D295" s="176">
        <v>800</v>
      </c>
      <c r="E295" s="176"/>
      <c r="F295" s="116">
        <f t="shared" si="15"/>
        <v>800</v>
      </c>
      <c r="G295" s="177">
        <v>1.28</v>
      </c>
      <c r="H295" s="182">
        <f t="shared" si="16"/>
        <v>1024</v>
      </c>
      <c r="I295" s="179"/>
      <c r="J295" s="180"/>
    </row>
    <row r="296" spans="1:10" s="181" customFormat="1" x14ac:dyDescent="0.25">
      <c r="A296" s="7">
        <v>34</v>
      </c>
      <c r="B296" s="8" t="s">
        <v>280</v>
      </c>
      <c r="C296" s="9" t="s">
        <v>281</v>
      </c>
      <c r="D296" s="116">
        <v>18200</v>
      </c>
      <c r="E296" s="116">
        <v>1800</v>
      </c>
      <c r="F296" s="116">
        <f t="shared" si="15"/>
        <v>20000</v>
      </c>
      <c r="G296" s="10">
        <v>0.25</v>
      </c>
      <c r="H296" s="54">
        <f t="shared" si="16"/>
        <v>4550</v>
      </c>
      <c r="I296" s="179"/>
      <c r="J296" s="180"/>
    </row>
    <row r="297" spans="1:10" x14ac:dyDescent="0.25">
      <c r="A297" s="7">
        <v>35</v>
      </c>
      <c r="B297" s="8" t="s">
        <v>280</v>
      </c>
      <c r="C297" s="9" t="s">
        <v>282</v>
      </c>
      <c r="D297" s="116">
        <v>54000</v>
      </c>
      <c r="E297" s="116">
        <v>6000</v>
      </c>
      <c r="F297" s="116">
        <f t="shared" si="15"/>
        <v>60000</v>
      </c>
      <c r="G297" s="10">
        <v>0.37</v>
      </c>
      <c r="H297" s="54">
        <f t="shared" si="16"/>
        <v>19980</v>
      </c>
      <c r="J297" s="3"/>
    </row>
    <row r="298" spans="1:10" x14ac:dyDescent="0.25">
      <c r="A298" s="7">
        <v>36</v>
      </c>
      <c r="B298" s="8" t="s">
        <v>283</v>
      </c>
      <c r="C298" s="9" t="s">
        <v>827</v>
      </c>
      <c r="D298" s="116">
        <v>30200</v>
      </c>
      <c r="E298" s="116">
        <v>800</v>
      </c>
      <c r="F298" s="116">
        <f t="shared" si="15"/>
        <v>31000</v>
      </c>
      <c r="G298" s="10">
        <v>0.66</v>
      </c>
      <c r="H298" s="54">
        <f t="shared" si="16"/>
        <v>19932</v>
      </c>
      <c r="J298" s="3"/>
    </row>
    <row r="299" spans="1:10" x14ac:dyDescent="0.25">
      <c r="A299" s="7">
        <v>37</v>
      </c>
      <c r="B299" s="8" t="s">
        <v>284</v>
      </c>
      <c r="C299" s="9" t="s">
        <v>828</v>
      </c>
      <c r="D299" s="116">
        <v>2500</v>
      </c>
      <c r="E299" s="116">
        <v>1000</v>
      </c>
      <c r="F299" s="116">
        <f t="shared" si="15"/>
        <v>3500</v>
      </c>
      <c r="G299" s="10">
        <v>0.78</v>
      </c>
      <c r="H299" s="54">
        <f t="shared" si="16"/>
        <v>1950</v>
      </c>
      <c r="J299" s="3"/>
    </row>
    <row r="300" spans="1:10" ht="16.5" thickBot="1" x14ac:dyDescent="0.3">
      <c r="A300" s="7">
        <v>38</v>
      </c>
      <c r="B300" s="8" t="s">
        <v>284</v>
      </c>
      <c r="C300" s="9" t="s">
        <v>829</v>
      </c>
      <c r="D300" s="116">
        <v>11800</v>
      </c>
      <c r="E300" s="116">
        <v>1200</v>
      </c>
      <c r="F300" s="116">
        <f t="shared" si="15"/>
        <v>13000</v>
      </c>
      <c r="G300" s="10">
        <v>0.85</v>
      </c>
      <c r="H300" s="132">
        <f t="shared" si="16"/>
        <v>10030</v>
      </c>
      <c r="J300" s="3"/>
    </row>
    <row r="301" spans="1:10" ht="16.5" thickBot="1" x14ac:dyDescent="0.3">
      <c r="A301" s="7"/>
      <c r="B301" s="8"/>
      <c r="C301" s="9"/>
      <c r="D301" s="116"/>
      <c r="E301" s="119"/>
      <c r="F301" s="116">
        <f t="shared" si="15"/>
        <v>0</v>
      </c>
      <c r="G301" s="48"/>
      <c r="H301" s="133">
        <f>SUM(H263:H300)</f>
        <v>987967.5</v>
      </c>
      <c r="J301" s="3"/>
    </row>
    <row r="302" spans="1:10" x14ac:dyDescent="0.25">
      <c r="A302" s="7"/>
      <c r="B302" s="8"/>
      <c r="C302" s="9"/>
      <c r="D302" s="116"/>
      <c r="E302" s="116"/>
      <c r="F302" s="116">
        <f t="shared" si="15"/>
        <v>0</v>
      </c>
      <c r="G302" s="10"/>
      <c r="H302" s="134"/>
      <c r="J302" s="3"/>
    </row>
    <row r="303" spans="1:10" x14ac:dyDescent="0.25">
      <c r="A303" s="7">
        <v>39</v>
      </c>
      <c r="B303" s="8" t="s">
        <v>285</v>
      </c>
      <c r="C303" s="9" t="s">
        <v>830</v>
      </c>
      <c r="D303" s="116">
        <v>7300</v>
      </c>
      <c r="E303" s="116">
        <v>1200</v>
      </c>
      <c r="F303" s="116">
        <f t="shared" si="15"/>
        <v>8500</v>
      </c>
      <c r="G303" s="10">
        <v>0.7</v>
      </c>
      <c r="H303" s="54">
        <f t="shared" si="16"/>
        <v>5110</v>
      </c>
      <c r="J303" s="3"/>
    </row>
    <row r="304" spans="1:10" x14ac:dyDescent="0.25">
      <c r="A304" s="7">
        <v>40</v>
      </c>
      <c r="B304" s="8" t="s">
        <v>285</v>
      </c>
      <c r="C304" s="9" t="s">
        <v>831</v>
      </c>
      <c r="D304" s="116">
        <v>4450</v>
      </c>
      <c r="E304" s="116">
        <v>50</v>
      </c>
      <c r="F304" s="116">
        <f t="shared" si="15"/>
        <v>4500</v>
      </c>
      <c r="G304" s="10">
        <v>1.98</v>
      </c>
      <c r="H304" s="54">
        <f t="shared" si="16"/>
        <v>8811</v>
      </c>
      <c r="J304" s="3"/>
    </row>
    <row r="305" spans="1:10" x14ac:dyDescent="0.25">
      <c r="A305" s="7">
        <v>41</v>
      </c>
      <c r="B305" s="8" t="s">
        <v>670</v>
      </c>
      <c r="C305" s="9" t="s">
        <v>377</v>
      </c>
      <c r="D305" s="116">
        <v>200</v>
      </c>
      <c r="E305" s="116">
        <v>50</v>
      </c>
      <c r="F305" s="116">
        <f t="shared" si="15"/>
        <v>250</v>
      </c>
      <c r="G305" s="10">
        <v>19.170000000000002</v>
      </c>
      <c r="H305" s="54">
        <f t="shared" si="16"/>
        <v>3834.0000000000005</v>
      </c>
      <c r="J305" s="3"/>
    </row>
    <row r="306" spans="1:10" ht="16.5" thickBot="1" x14ac:dyDescent="0.3">
      <c r="A306" s="197">
        <v>42</v>
      </c>
      <c r="B306" s="198" t="s">
        <v>78</v>
      </c>
      <c r="C306" s="199" t="s">
        <v>832</v>
      </c>
      <c r="D306" s="176">
        <v>40</v>
      </c>
      <c r="E306" s="176"/>
      <c r="F306" s="116">
        <f t="shared" si="15"/>
        <v>40</v>
      </c>
      <c r="G306" s="200">
        <v>310.8</v>
      </c>
      <c r="H306" s="216">
        <f t="shared" si="16"/>
        <v>12432</v>
      </c>
      <c r="J306" s="3"/>
    </row>
    <row r="307" spans="1:10" s="204" customFormat="1" ht="16.5" thickBot="1" x14ac:dyDescent="0.3">
      <c r="A307" s="7"/>
      <c r="B307" s="8"/>
      <c r="C307" s="9"/>
      <c r="D307" s="116"/>
      <c r="E307" s="119"/>
      <c r="F307" s="116">
        <f t="shared" si="15"/>
        <v>0</v>
      </c>
      <c r="G307" s="48"/>
      <c r="H307" s="133">
        <f>SUM(H303:H306)</f>
        <v>30187</v>
      </c>
      <c r="I307" s="202"/>
      <c r="J307" s="203"/>
    </row>
    <row r="308" spans="1:10" x14ac:dyDescent="0.25">
      <c r="A308" s="7"/>
      <c r="B308" s="8"/>
      <c r="C308" s="9"/>
      <c r="D308" s="116"/>
      <c r="E308" s="116"/>
      <c r="F308" s="116">
        <f t="shared" si="15"/>
        <v>0</v>
      </c>
      <c r="G308" s="10"/>
      <c r="H308" s="134"/>
      <c r="J308" s="3"/>
    </row>
    <row r="309" spans="1:10" x14ac:dyDescent="0.25">
      <c r="A309" s="7">
        <v>43</v>
      </c>
      <c r="B309" s="8" t="s">
        <v>286</v>
      </c>
      <c r="C309" s="9" t="s">
        <v>833</v>
      </c>
      <c r="D309" s="116">
        <v>2000</v>
      </c>
      <c r="E309" s="116">
        <v>1500</v>
      </c>
      <c r="F309" s="116">
        <f t="shared" si="15"/>
        <v>3500</v>
      </c>
      <c r="G309" s="10">
        <v>0.79</v>
      </c>
      <c r="H309" s="54">
        <f t="shared" si="16"/>
        <v>1580</v>
      </c>
      <c r="J309" s="3"/>
    </row>
    <row r="310" spans="1:10" x14ac:dyDescent="0.25">
      <c r="A310" s="7">
        <v>44</v>
      </c>
      <c r="B310" s="8" t="s">
        <v>673</v>
      </c>
      <c r="C310" s="9" t="s">
        <v>674</v>
      </c>
      <c r="D310" s="116">
        <v>5000</v>
      </c>
      <c r="E310" s="116">
        <v>1500</v>
      </c>
      <c r="F310" s="116">
        <f t="shared" si="15"/>
        <v>6500</v>
      </c>
      <c r="G310" s="10">
        <v>2.4</v>
      </c>
      <c r="H310" s="54">
        <f t="shared" si="16"/>
        <v>12000</v>
      </c>
      <c r="J310" s="3"/>
    </row>
    <row r="311" spans="1:10" x14ac:dyDescent="0.25">
      <c r="A311" s="7">
        <v>45</v>
      </c>
      <c r="B311" s="8" t="s">
        <v>675</v>
      </c>
      <c r="C311" s="9" t="s">
        <v>834</v>
      </c>
      <c r="D311" s="116">
        <v>100</v>
      </c>
      <c r="E311" s="116">
        <v>100</v>
      </c>
      <c r="F311" s="116">
        <f t="shared" si="15"/>
        <v>200</v>
      </c>
      <c r="G311" s="10">
        <v>5.6</v>
      </c>
      <c r="H311" s="54">
        <f t="shared" si="16"/>
        <v>560</v>
      </c>
      <c r="J311" s="3"/>
    </row>
    <row r="312" spans="1:10" x14ac:dyDescent="0.25">
      <c r="A312" s="173">
        <v>46</v>
      </c>
      <c r="B312" s="174" t="s">
        <v>287</v>
      </c>
      <c r="C312" s="175" t="s">
        <v>288</v>
      </c>
      <c r="D312" s="176">
        <v>400</v>
      </c>
      <c r="E312" s="176"/>
      <c r="F312" s="116">
        <f t="shared" si="15"/>
        <v>400</v>
      </c>
      <c r="G312" s="177">
        <v>5.93</v>
      </c>
      <c r="H312" s="182">
        <f t="shared" si="16"/>
        <v>2372</v>
      </c>
      <c r="J312" s="3"/>
    </row>
    <row r="313" spans="1:10" s="181" customFormat="1" x14ac:dyDescent="0.25">
      <c r="A313" s="173">
        <v>47</v>
      </c>
      <c r="B313" s="217" t="s">
        <v>460</v>
      </c>
      <c r="C313" s="190" t="s">
        <v>526</v>
      </c>
      <c r="D313" s="191">
        <v>500</v>
      </c>
      <c r="E313" s="192"/>
      <c r="F313" s="116">
        <f t="shared" si="15"/>
        <v>500</v>
      </c>
      <c r="G313" s="177">
        <v>13.1</v>
      </c>
      <c r="H313" s="182">
        <f t="shared" si="16"/>
        <v>6550</v>
      </c>
      <c r="I313" s="179"/>
      <c r="J313" s="180"/>
    </row>
    <row r="314" spans="1:10" s="181" customFormat="1" ht="16.5" thickBot="1" x14ac:dyDescent="0.3">
      <c r="A314" s="173">
        <v>48</v>
      </c>
      <c r="B314" s="217" t="s">
        <v>537</v>
      </c>
      <c r="C314" s="218" t="s">
        <v>835</v>
      </c>
      <c r="D314" s="191">
        <v>36</v>
      </c>
      <c r="E314" s="191"/>
      <c r="F314" s="116">
        <f t="shared" si="15"/>
        <v>36</v>
      </c>
      <c r="G314" s="219">
        <v>790</v>
      </c>
      <c r="H314" s="220">
        <f t="shared" si="16"/>
        <v>28440</v>
      </c>
      <c r="I314" s="179"/>
      <c r="J314" s="180"/>
    </row>
    <row r="315" spans="1:10" s="181" customFormat="1" ht="16.5" thickBot="1" x14ac:dyDescent="0.3">
      <c r="A315" s="7"/>
      <c r="B315" s="13"/>
      <c r="C315" s="14"/>
      <c r="D315" s="117"/>
      <c r="E315" s="153"/>
      <c r="F315" s="116">
        <f t="shared" si="15"/>
        <v>0</v>
      </c>
      <c r="G315" s="54"/>
      <c r="H315" s="142">
        <f>SUM(H309:H314)</f>
        <v>51502</v>
      </c>
      <c r="I315" s="179"/>
      <c r="J315" s="180"/>
    </row>
    <row r="316" spans="1:10" x14ac:dyDescent="0.25">
      <c r="A316" s="7"/>
      <c r="B316" s="13"/>
      <c r="C316" s="14"/>
      <c r="D316" s="117"/>
      <c r="E316" s="153"/>
      <c r="F316" s="116">
        <f t="shared" si="15"/>
        <v>0</v>
      </c>
      <c r="G316" s="54"/>
      <c r="H316" s="67"/>
      <c r="J316" s="3"/>
    </row>
    <row r="317" spans="1:10" x14ac:dyDescent="0.25">
      <c r="A317" s="7"/>
      <c r="B317" s="8"/>
      <c r="C317" s="9"/>
      <c r="D317" s="116"/>
      <c r="E317" s="116"/>
      <c r="F317" s="116">
        <f t="shared" si="15"/>
        <v>0</v>
      </c>
      <c r="G317" s="10"/>
      <c r="H317" s="132"/>
      <c r="J317" s="3"/>
    </row>
    <row r="318" spans="1:10" x14ac:dyDescent="0.25">
      <c r="A318" s="173">
        <v>49</v>
      </c>
      <c r="B318" s="221" t="s">
        <v>290</v>
      </c>
      <c r="C318" s="222" t="s">
        <v>836</v>
      </c>
      <c r="D318" s="205">
        <v>60480</v>
      </c>
      <c r="E318" s="205"/>
      <c r="F318" s="116">
        <f t="shared" si="15"/>
        <v>60480</v>
      </c>
      <c r="G318" s="219">
        <v>2</v>
      </c>
      <c r="H318" s="223">
        <f t="shared" si="16"/>
        <v>120960</v>
      </c>
      <c r="J318" s="3"/>
    </row>
    <row r="319" spans="1:10" s="181" customFormat="1" x14ac:dyDescent="0.25">
      <c r="A319" s="161" t="s">
        <v>626</v>
      </c>
      <c r="B319" s="72" t="s">
        <v>83</v>
      </c>
      <c r="C319" s="73" t="s">
        <v>704</v>
      </c>
      <c r="D319" s="116">
        <v>15</v>
      </c>
      <c r="E319" s="116">
        <v>15</v>
      </c>
      <c r="F319" s="116">
        <f t="shared" si="15"/>
        <v>30</v>
      </c>
      <c r="G319" s="71">
        <v>1100</v>
      </c>
      <c r="H319" s="158">
        <f t="shared" si="16"/>
        <v>16500</v>
      </c>
      <c r="I319" s="179"/>
      <c r="J319" s="180"/>
    </row>
    <row r="320" spans="1:10" s="165" customFormat="1" x14ac:dyDescent="0.25">
      <c r="A320" s="224" t="s">
        <v>627</v>
      </c>
      <c r="B320" s="221" t="s">
        <v>291</v>
      </c>
      <c r="C320" s="222" t="s">
        <v>837</v>
      </c>
      <c r="D320" s="205">
        <v>35</v>
      </c>
      <c r="E320" s="205"/>
      <c r="F320" s="116">
        <f t="shared" si="15"/>
        <v>35</v>
      </c>
      <c r="G320" s="219">
        <v>230</v>
      </c>
      <c r="H320" s="223">
        <f t="shared" si="16"/>
        <v>8050</v>
      </c>
      <c r="I320" s="164" t="s">
        <v>1221</v>
      </c>
    </row>
    <row r="321" spans="1:10" s="181" customFormat="1" x14ac:dyDescent="0.25">
      <c r="A321" s="225" t="s">
        <v>629</v>
      </c>
      <c r="B321" s="226" t="s">
        <v>408</v>
      </c>
      <c r="C321" s="227" t="s">
        <v>838</v>
      </c>
      <c r="D321" s="205">
        <v>45</v>
      </c>
      <c r="E321" s="205"/>
      <c r="F321" s="116">
        <f t="shared" si="15"/>
        <v>45</v>
      </c>
      <c r="G321" s="206">
        <v>2978.82</v>
      </c>
      <c r="H321" s="228">
        <f t="shared" si="16"/>
        <v>134046.9</v>
      </c>
      <c r="I321" s="179"/>
      <c r="J321" s="180"/>
    </row>
    <row r="322" spans="1:10" s="204" customFormat="1" x14ac:dyDescent="0.25">
      <c r="A322" s="224" t="s">
        <v>631</v>
      </c>
      <c r="B322" s="221" t="s">
        <v>538</v>
      </c>
      <c r="C322" s="229" t="s">
        <v>233</v>
      </c>
      <c r="D322" s="230">
        <v>100</v>
      </c>
      <c r="E322" s="230"/>
      <c r="F322" s="116">
        <f t="shared" si="15"/>
        <v>100</v>
      </c>
      <c r="G322" s="219">
        <v>27.05</v>
      </c>
      <c r="H322" s="223">
        <f t="shared" si="16"/>
        <v>2705</v>
      </c>
      <c r="I322" s="202"/>
      <c r="J322" s="203"/>
    </row>
    <row r="323" spans="1:10" s="181" customFormat="1" x14ac:dyDescent="0.25">
      <c r="A323" s="224" t="s">
        <v>632</v>
      </c>
      <c r="B323" s="221" t="s">
        <v>843</v>
      </c>
      <c r="C323" s="222" t="s">
        <v>839</v>
      </c>
      <c r="D323" s="205">
        <v>130</v>
      </c>
      <c r="E323" s="205"/>
      <c r="F323" s="116">
        <f t="shared" si="15"/>
        <v>130</v>
      </c>
      <c r="G323" s="219">
        <v>139</v>
      </c>
      <c r="H323" s="223">
        <f t="shared" si="16"/>
        <v>18070</v>
      </c>
      <c r="I323" s="179"/>
      <c r="J323" s="180"/>
    </row>
    <row r="324" spans="1:10" s="181" customFormat="1" x14ac:dyDescent="0.25">
      <c r="A324" s="224" t="s">
        <v>634</v>
      </c>
      <c r="B324" s="221" t="s">
        <v>539</v>
      </c>
      <c r="C324" s="229" t="s">
        <v>840</v>
      </c>
      <c r="D324" s="230">
        <v>90</v>
      </c>
      <c r="E324" s="230"/>
      <c r="F324" s="116">
        <f t="shared" si="15"/>
        <v>90</v>
      </c>
      <c r="G324" s="219">
        <v>76.5</v>
      </c>
      <c r="H324" s="223">
        <f t="shared" si="16"/>
        <v>6885</v>
      </c>
      <c r="I324" s="179"/>
      <c r="J324" s="180"/>
    </row>
    <row r="325" spans="1:10" s="181" customFormat="1" x14ac:dyDescent="0.25">
      <c r="A325" s="224" t="s">
        <v>636</v>
      </c>
      <c r="B325" s="221" t="s">
        <v>292</v>
      </c>
      <c r="C325" s="222" t="s">
        <v>841</v>
      </c>
      <c r="D325" s="205">
        <v>260</v>
      </c>
      <c r="E325" s="205"/>
      <c r="F325" s="116">
        <f t="shared" si="15"/>
        <v>260</v>
      </c>
      <c r="G325" s="219">
        <v>59.4</v>
      </c>
      <c r="H325" s="223">
        <f t="shared" si="16"/>
        <v>15444</v>
      </c>
      <c r="I325" s="179"/>
      <c r="J325" s="180"/>
    </row>
    <row r="326" spans="1:10" s="181" customFormat="1" x14ac:dyDescent="0.25">
      <c r="A326" s="224" t="s">
        <v>638</v>
      </c>
      <c r="B326" s="221" t="s">
        <v>292</v>
      </c>
      <c r="C326" s="222" t="s">
        <v>842</v>
      </c>
      <c r="D326" s="205">
        <v>50</v>
      </c>
      <c r="E326" s="205"/>
      <c r="F326" s="116">
        <f t="shared" si="15"/>
        <v>50</v>
      </c>
      <c r="G326" s="219">
        <v>128</v>
      </c>
      <c r="H326" s="223">
        <f t="shared" si="16"/>
        <v>6400</v>
      </c>
      <c r="I326" s="179"/>
      <c r="J326" s="180"/>
    </row>
    <row r="327" spans="1:10" s="181" customFormat="1" x14ac:dyDescent="0.25">
      <c r="A327" s="224" t="s">
        <v>430</v>
      </c>
      <c r="B327" s="221" t="s">
        <v>293</v>
      </c>
      <c r="C327" s="222" t="s">
        <v>848</v>
      </c>
      <c r="D327" s="205">
        <v>45</v>
      </c>
      <c r="E327" s="205"/>
      <c r="F327" s="116">
        <f t="shared" si="15"/>
        <v>45</v>
      </c>
      <c r="G327" s="219">
        <v>235</v>
      </c>
      <c r="H327" s="223">
        <f t="shared" si="16"/>
        <v>10575</v>
      </c>
      <c r="I327" s="179"/>
      <c r="J327" s="180"/>
    </row>
    <row r="328" spans="1:10" s="181" customFormat="1" x14ac:dyDescent="0.25">
      <c r="A328" s="161" t="s">
        <v>432</v>
      </c>
      <c r="B328" s="72" t="s">
        <v>85</v>
      </c>
      <c r="C328" s="73" t="s">
        <v>705</v>
      </c>
      <c r="D328" s="116">
        <v>160</v>
      </c>
      <c r="E328" s="116">
        <v>160</v>
      </c>
      <c r="F328" s="116">
        <f t="shared" ref="F328:F334" si="17">E328+D328</f>
        <v>320</v>
      </c>
      <c r="G328" s="71">
        <v>42</v>
      </c>
      <c r="H328" s="158">
        <f t="shared" si="16"/>
        <v>6720</v>
      </c>
      <c r="I328" s="179"/>
      <c r="J328" s="180"/>
    </row>
    <row r="329" spans="1:10" s="165" customFormat="1" x14ac:dyDescent="0.25">
      <c r="A329" s="161" t="s">
        <v>434</v>
      </c>
      <c r="B329" s="72" t="s">
        <v>87</v>
      </c>
      <c r="C329" s="73" t="s">
        <v>706</v>
      </c>
      <c r="D329" s="116">
        <v>35</v>
      </c>
      <c r="E329" s="116">
        <v>35</v>
      </c>
      <c r="F329" s="116">
        <f t="shared" si="17"/>
        <v>70</v>
      </c>
      <c r="G329" s="71">
        <v>825.5</v>
      </c>
      <c r="H329" s="158">
        <f t="shared" si="16"/>
        <v>28892.5</v>
      </c>
      <c r="I329" s="164" t="s">
        <v>1221</v>
      </c>
    </row>
    <row r="330" spans="1:10" s="165" customFormat="1" x14ac:dyDescent="0.25">
      <c r="A330" s="224" t="s">
        <v>435</v>
      </c>
      <c r="B330" s="221" t="s">
        <v>294</v>
      </c>
      <c r="C330" s="222" t="s">
        <v>844</v>
      </c>
      <c r="D330" s="205">
        <v>560</v>
      </c>
      <c r="E330" s="205"/>
      <c r="F330" s="116">
        <f t="shared" si="17"/>
        <v>560</v>
      </c>
      <c r="G330" s="219">
        <v>272</v>
      </c>
      <c r="H330" s="223">
        <f t="shared" si="16"/>
        <v>152320</v>
      </c>
      <c r="I330" s="164" t="s">
        <v>1221</v>
      </c>
    </row>
    <row r="331" spans="1:10" s="181" customFormat="1" x14ac:dyDescent="0.25">
      <c r="A331" s="224" t="s">
        <v>437</v>
      </c>
      <c r="B331" s="221" t="s">
        <v>295</v>
      </c>
      <c r="C331" s="222" t="s">
        <v>845</v>
      </c>
      <c r="D331" s="205">
        <v>200</v>
      </c>
      <c r="E331" s="205"/>
      <c r="F331" s="116">
        <f t="shared" si="17"/>
        <v>200</v>
      </c>
      <c r="G331" s="219">
        <v>214</v>
      </c>
      <c r="H331" s="223">
        <f t="shared" si="16"/>
        <v>42800</v>
      </c>
      <c r="I331" s="179"/>
      <c r="J331" s="180"/>
    </row>
    <row r="332" spans="1:10" s="181" customFormat="1" x14ac:dyDescent="0.25">
      <c r="A332" s="224" t="s">
        <v>439</v>
      </c>
      <c r="B332" s="221" t="s">
        <v>846</v>
      </c>
      <c r="C332" s="222" t="s">
        <v>847</v>
      </c>
      <c r="D332" s="205">
        <v>320</v>
      </c>
      <c r="E332" s="205"/>
      <c r="F332" s="116">
        <f t="shared" si="17"/>
        <v>320</v>
      </c>
      <c r="G332" s="219">
        <v>365</v>
      </c>
      <c r="H332" s="223">
        <f t="shared" si="16"/>
        <v>116800</v>
      </c>
      <c r="I332" s="179"/>
      <c r="J332" s="180"/>
    </row>
    <row r="333" spans="1:10" s="181" customFormat="1" x14ac:dyDescent="0.25">
      <c r="A333" s="224" t="s">
        <v>442</v>
      </c>
      <c r="B333" s="221" t="s">
        <v>296</v>
      </c>
      <c r="C333" s="222" t="s">
        <v>849</v>
      </c>
      <c r="D333" s="205">
        <v>250</v>
      </c>
      <c r="E333" s="205"/>
      <c r="F333" s="116">
        <f t="shared" si="17"/>
        <v>250</v>
      </c>
      <c r="G333" s="219">
        <v>60</v>
      </c>
      <c r="H333" s="223">
        <f t="shared" si="16"/>
        <v>15000</v>
      </c>
      <c r="I333" s="179"/>
      <c r="J333" s="180"/>
    </row>
    <row r="334" spans="1:10" s="181" customFormat="1" ht="16.5" thickBot="1" x14ac:dyDescent="0.3">
      <c r="A334" s="224" t="s">
        <v>444</v>
      </c>
      <c r="B334" s="221" t="s">
        <v>297</v>
      </c>
      <c r="C334" s="222" t="s">
        <v>850</v>
      </c>
      <c r="D334" s="205">
        <v>55</v>
      </c>
      <c r="E334" s="205"/>
      <c r="F334" s="116">
        <f t="shared" si="17"/>
        <v>55</v>
      </c>
      <c r="G334" s="219">
        <v>1002</v>
      </c>
      <c r="H334" s="223">
        <f t="shared" si="16"/>
        <v>55110</v>
      </c>
      <c r="I334" s="179"/>
      <c r="J334" s="180"/>
    </row>
    <row r="335" spans="1:10" s="181" customFormat="1" ht="16.5" thickBot="1" x14ac:dyDescent="0.3">
      <c r="A335" s="50"/>
      <c r="B335" s="51"/>
      <c r="C335" s="46"/>
      <c r="D335" s="119"/>
      <c r="E335" s="119"/>
      <c r="F335" s="119"/>
      <c r="G335" s="48"/>
      <c r="H335" s="133">
        <f>SUM(H318:H334)</f>
        <v>757278.4</v>
      </c>
      <c r="I335" s="179"/>
      <c r="J335" s="180"/>
    </row>
    <row r="336" spans="1:10" x14ac:dyDescent="0.25">
      <c r="A336" s="50"/>
      <c r="B336" s="51"/>
      <c r="C336" s="46"/>
      <c r="D336" s="119"/>
      <c r="E336" s="119"/>
      <c r="F336" s="119"/>
      <c r="G336" s="10"/>
      <c r="H336" s="134"/>
      <c r="J336" s="3"/>
    </row>
    <row r="337" spans="1:10" x14ac:dyDescent="0.25">
      <c r="A337" s="382" t="s">
        <v>386</v>
      </c>
      <c r="B337" s="383"/>
      <c r="C337" s="383"/>
      <c r="D337" s="383"/>
      <c r="E337" s="383"/>
      <c r="F337" s="383"/>
      <c r="G337" s="384"/>
      <c r="H337" s="144">
        <f>H301+H307+H315+H335</f>
        <v>1826934.9</v>
      </c>
      <c r="J337" s="3"/>
    </row>
    <row r="338" spans="1:10" x14ac:dyDescent="0.25">
      <c r="A338" s="39"/>
      <c r="B338" s="40"/>
      <c r="C338" s="40"/>
      <c r="D338" s="121"/>
      <c r="E338" s="121"/>
      <c r="F338" s="121"/>
      <c r="G338" s="41"/>
      <c r="H338" s="145"/>
      <c r="J338" s="3"/>
    </row>
    <row r="339" spans="1:10" x14ac:dyDescent="0.2">
      <c r="A339" s="382" t="s">
        <v>399</v>
      </c>
      <c r="B339" s="383"/>
      <c r="C339" s="383"/>
      <c r="D339" s="383"/>
      <c r="E339" s="383"/>
      <c r="F339" s="383"/>
      <c r="G339" s="383"/>
      <c r="H339" s="384"/>
      <c r="J339" s="3"/>
    </row>
    <row r="340" spans="1:10" x14ac:dyDescent="0.25">
      <c r="A340" s="7">
        <v>1</v>
      </c>
      <c r="B340" s="8" t="s">
        <v>298</v>
      </c>
      <c r="C340" s="9" t="s">
        <v>851</v>
      </c>
      <c r="D340" s="116">
        <v>510</v>
      </c>
      <c r="E340" s="116">
        <v>50</v>
      </c>
      <c r="F340" s="116">
        <f>E340+D340</f>
        <v>560</v>
      </c>
      <c r="G340" s="10">
        <v>40</v>
      </c>
      <c r="H340" s="54">
        <f t="shared" si="16"/>
        <v>20400</v>
      </c>
      <c r="J340" s="3"/>
    </row>
    <row r="341" spans="1:10" x14ac:dyDescent="0.25">
      <c r="A341" s="7">
        <v>2</v>
      </c>
      <c r="B341" s="8" t="s">
        <v>299</v>
      </c>
      <c r="C341" s="9" t="s">
        <v>852</v>
      </c>
      <c r="D341" s="116">
        <v>50</v>
      </c>
      <c r="E341" s="116">
        <v>10</v>
      </c>
      <c r="F341" s="116">
        <f t="shared" ref="F341:F386" si="18">E341+D341</f>
        <v>60</v>
      </c>
      <c r="G341" s="10">
        <v>35</v>
      </c>
      <c r="H341" s="54">
        <f t="shared" si="16"/>
        <v>1750</v>
      </c>
      <c r="J341" s="3"/>
    </row>
    <row r="342" spans="1:10" x14ac:dyDescent="0.25">
      <c r="A342" s="7">
        <v>3</v>
      </c>
      <c r="B342" s="8" t="s">
        <v>303</v>
      </c>
      <c r="C342" s="9" t="s">
        <v>304</v>
      </c>
      <c r="D342" s="116">
        <v>3590</v>
      </c>
      <c r="E342" s="116">
        <v>10</v>
      </c>
      <c r="F342" s="116">
        <f t="shared" si="18"/>
        <v>3600</v>
      </c>
      <c r="G342" s="10">
        <v>5.99</v>
      </c>
      <c r="H342" s="54">
        <f t="shared" si="16"/>
        <v>21504.100000000002</v>
      </c>
      <c r="J342" s="3"/>
    </row>
    <row r="343" spans="1:10" x14ac:dyDescent="0.25">
      <c r="A343" s="7">
        <v>4</v>
      </c>
      <c r="B343" s="8" t="s">
        <v>305</v>
      </c>
      <c r="C343" s="9" t="s">
        <v>853</v>
      </c>
      <c r="D343" s="116">
        <v>160</v>
      </c>
      <c r="E343" s="116">
        <v>40</v>
      </c>
      <c r="F343" s="116">
        <f t="shared" si="18"/>
        <v>200</v>
      </c>
      <c r="G343" s="10">
        <v>30</v>
      </c>
      <c r="H343" s="54">
        <f t="shared" si="16"/>
        <v>4800</v>
      </c>
      <c r="J343" s="3"/>
    </row>
    <row r="344" spans="1:10" x14ac:dyDescent="0.25">
      <c r="A344" s="7">
        <v>5</v>
      </c>
      <c r="B344" s="8" t="s">
        <v>306</v>
      </c>
      <c r="C344" s="9" t="s">
        <v>854</v>
      </c>
      <c r="D344" s="116">
        <v>25</v>
      </c>
      <c r="E344" s="116">
        <v>10</v>
      </c>
      <c r="F344" s="116">
        <f t="shared" si="18"/>
        <v>35</v>
      </c>
      <c r="G344" s="10">
        <v>75</v>
      </c>
      <c r="H344" s="54">
        <f t="shared" si="16"/>
        <v>1875</v>
      </c>
      <c r="J344" s="3"/>
    </row>
    <row r="345" spans="1:10" x14ac:dyDescent="0.25">
      <c r="A345" s="7">
        <v>6</v>
      </c>
      <c r="B345" s="8" t="s">
        <v>372</v>
      </c>
      <c r="C345" s="9" t="s">
        <v>373</v>
      </c>
      <c r="D345" s="116">
        <v>890</v>
      </c>
      <c r="E345" s="116">
        <v>10</v>
      </c>
      <c r="F345" s="116">
        <f t="shared" si="18"/>
        <v>900</v>
      </c>
      <c r="G345" s="10">
        <v>25.48</v>
      </c>
      <c r="H345" s="54">
        <f t="shared" si="16"/>
        <v>22677.200000000001</v>
      </c>
      <c r="J345" s="3"/>
    </row>
    <row r="346" spans="1:10" x14ac:dyDescent="0.25">
      <c r="A346" s="173">
        <v>7</v>
      </c>
      <c r="B346" s="174" t="s">
        <v>374</v>
      </c>
      <c r="C346" s="175" t="s">
        <v>855</v>
      </c>
      <c r="D346" s="176">
        <v>100</v>
      </c>
      <c r="E346" s="176"/>
      <c r="F346" s="116">
        <f t="shared" si="18"/>
        <v>100</v>
      </c>
      <c r="G346" s="177">
        <v>95</v>
      </c>
      <c r="H346" s="182">
        <f t="shared" si="16"/>
        <v>9500</v>
      </c>
      <c r="J346" s="3"/>
    </row>
    <row r="347" spans="1:10" s="181" customFormat="1" x14ac:dyDescent="0.25">
      <c r="A347" s="173">
        <v>8</v>
      </c>
      <c r="B347" s="221" t="s">
        <v>300</v>
      </c>
      <c r="C347" s="222" t="s">
        <v>856</v>
      </c>
      <c r="D347" s="205">
        <v>300</v>
      </c>
      <c r="E347" s="205"/>
      <c r="F347" s="116">
        <f t="shared" si="18"/>
        <v>300</v>
      </c>
      <c r="G347" s="219">
        <v>14.87</v>
      </c>
      <c r="H347" s="223">
        <f t="shared" si="16"/>
        <v>4461</v>
      </c>
      <c r="I347" s="179"/>
      <c r="J347" s="180"/>
    </row>
    <row r="348" spans="1:10" s="181" customFormat="1" x14ac:dyDescent="0.25">
      <c r="A348" s="173">
        <v>9</v>
      </c>
      <c r="B348" s="221" t="s">
        <v>300</v>
      </c>
      <c r="C348" s="222" t="s">
        <v>857</v>
      </c>
      <c r="D348" s="205">
        <v>350</v>
      </c>
      <c r="E348" s="205"/>
      <c r="F348" s="116">
        <f t="shared" si="18"/>
        <v>350</v>
      </c>
      <c r="G348" s="219">
        <v>17.98</v>
      </c>
      <c r="H348" s="223">
        <f t="shared" si="16"/>
        <v>6293</v>
      </c>
      <c r="I348" s="179"/>
      <c r="J348" s="180"/>
    </row>
    <row r="349" spans="1:10" s="181" customFormat="1" x14ac:dyDescent="0.25">
      <c r="A349" s="173">
        <v>10</v>
      </c>
      <c r="B349" s="221" t="s">
        <v>300</v>
      </c>
      <c r="C349" s="222" t="s">
        <v>301</v>
      </c>
      <c r="D349" s="205">
        <v>50</v>
      </c>
      <c r="E349" s="205"/>
      <c r="F349" s="116">
        <f t="shared" si="18"/>
        <v>50</v>
      </c>
      <c r="G349" s="219">
        <v>208.96</v>
      </c>
      <c r="H349" s="223">
        <f t="shared" si="16"/>
        <v>10448</v>
      </c>
      <c r="I349" s="179"/>
      <c r="J349" s="180"/>
    </row>
    <row r="350" spans="1:10" s="181" customFormat="1" x14ac:dyDescent="0.25">
      <c r="A350" s="173">
        <v>11</v>
      </c>
      <c r="B350" s="221" t="s">
        <v>300</v>
      </c>
      <c r="C350" s="222" t="s">
        <v>302</v>
      </c>
      <c r="D350" s="205">
        <v>220</v>
      </c>
      <c r="E350" s="205"/>
      <c r="F350" s="116">
        <f t="shared" si="18"/>
        <v>220</v>
      </c>
      <c r="G350" s="219">
        <v>84.97</v>
      </c>
      <c r="H350" s="223">
        <f t="shared" si="16"/>
        <v>18693.400000000001</v>
      </c>
      <c r="I350" s="179"/>
      <c r="J350" s="180"/>
    </row>
    <row r="351" spans="1:10" s="181" customFormat="1" x14ac:dyDescent="0.25">
      <c r="A351" s="173">
        <v>12</v>
      </c>
      <c r="B351" s="221" t="s">
        <v>366</v>
      </c>
      <c r="C351" s="222" t="s">
        <v>367</v>
      </c>
      <c r="D351" s="205">
        <v>90</v>
      </c>
      <c r="E351" s="205"/>
      <c r="F351" s="116">
        <f t="shared" si="18"/>
        <v>90</v>
      </c>
      <c r="G351" s="219">
        <v>563</v>
      </c>
      <c r="H351" s="223">
        <f t="shared" si="16"/>
        <v>50670</v>
      </c>
      <c r="I351" s="179"/>
      <c r="J351" s="180"/>
    </row>
    <row r="352" spans="1:10" s="181" customFormat="1" x14ac:dyDescent="0.25">
      <c r="A352" s="7">
        <v>13</v>
      </c>
      <c r="B352" s="15" t="s">
        <v>368</v>
      </c>
      <c r="C352" s="23" t="s">
        <v>858</v>
      </c>
      <c r="D352" s="123">
        <v>850</v>
      </c>
      <c r="E352" s="123"/>
      <c r="F352" s="116">
        <f t="shared" si="18"/>
        <v>850</v>
      </c>
      <c r="G352" s="11">
        <v>260</v>
      </c>
      <c r="H352" s="143">
        <f t="shared" si="16"/>
        <v>221000</v>
      </c>
      <c r="I352" s="179"/>
      <c r="J352" s="180"/>
    </row>
    <row r="353" spans="1:10" x14ac:dyDescent="0.25">
      <c r="A353" s="157">
        <v>14</v>
      </c>
      <c r="B353" s="72" t="s">
        <v>118</v>
      </c>
      <c r="C353" s="73" t="s">
        <v>708</v>
      </c>
      <c r="D353" s="116">
        <v>10</v>
      </c>
      <c r="E353" s="116">
        <v>10</v>
      </c>
      <c r="F353" s="116">
        <f t="shared" si="18"/>
        <v>20</v>
      </c>
      <c r="G353" s="71">
        <v>1909.74</v>
      </c>
      <c r="H353" s="158">
        <f t="shared" si="16"/>
        <v>19097.400000000001</v>
      </c>
      <c r="J353" s="3"/>
    </row>
    <row r="354" spans="1:10" s="165" customFormat="1" x14ac:dyDescent="0.25">
      <c r="A354" s="173">
        <v>15</v>
      </c>
      <c r="B354" s="221" t="s">
        <v>369</v>
      </c>
      <c r="C354" s="222" t="s">
        <v>859</v>
      </c>
      <c r="D354" s="205">
        <v>25</v>
      </c>
      <c r="E354" s="205"/>
      <c r="F354" s="116">
        <f t="shared" si="18"/>
        <v>25</v>
      </c>
      <c r="G354" s="219">
        <v>2350</v>
      </c>
      <c r="H354" s="223">
        <f t="shared" si="16"/>
        <v>58750</v>
      </c>
      <c r="I354" s="164" t="s">
        <v>1221</v>
      </c>
    </row>
    <row r="355" spans="1:10" s="181" customFormat="1" x14ac:dyDescent="0.25">
      <c r="A355" s="173">
        <v>16</v>
      </c>
      <c r="B355" s="221" t="s">
        <v>369</v>
      </c>
      <c r="C355" s="222" t="s">
        <v>370</v>
      </c>
      <c r="D355" s="205">
        <v>65</v>
      </c>
      <c r="E355" s="205"/>
      <c r="F355" s="116">
        <f t="shared" si="18"/>
        <v>65</v>
      </c>
      <c r="G355" s="219">
        <v>4400</v>
      </c>
      <c r="H355" s="223">
        <f t="shared" si="16"/>
        <v>286000</v>
      </c>
      <c r="I355" s="179"/>
      <c r="J355" s="180"/>
    </row>
    <row r="356" spans="1:10" s="181" customFormat="1" x14ac:dyDescent="0.25">
      <c r="A356" s="173">
        <v>17</v>
      </c>
      <c r="B356" s="221" t="s">
        <v>369</v>
      </c>
      <c r="C356" s="222" t="s">
        <v>371</v>
      </c>
      <c r="D356" s="205">
        <v>15</v>
      </c>
      <c r="E356" s="205"/>
      <c r="F356" s="116">
        <f t="shared" si="18"/>
        <v>15</v>
      </c>
      <c r="G356" s="219">
        <v>1229</v>
      </c>
      <c r="H356" s="223">
        <f t="shared" si="16"/>
        <v>18435</v>
      </c>
      <c r="I356" s="179"/>
      <c r="J356" s="180"/>
    </row>
    <row r="357" spans="1:10" s="181" customFormat="1" x14ac:dyDescent="0.25">
      <c r="A357" s="157">
        <v>18</v>
      </c>
      <c r="B357" s="72" t="s">
        <v>120</v>
      </c>
      <c r="C357" s="73" t="s">
        <v>709</v>
      </c>
      <c r="D357" s="116">
        <v>18</v>
      </c>
      <c r="E357" s="116">
        <v>18</v>
      </c>
      <c r="F357" s="116">
        <f t="shared" si="18"/>
        <v>36</v>
      </c>
      <c r="G357" s="71">
        <v>3655.39</v>
      </c>
      <c r="H357" s="158">
        <f t="shared" si="16"/>
        <v>65797.02</v>
      </c>
      <c r="I357" s="179"/>
      <c r="J357" s="180"/>
    </row>
    <row r="358" spans="1:10" s="165" customFormat="1" x14ac:dyDescent="0.25">
      <c r="A358" s="157">
        <v>19</v>
      </c>
      <c r="B358" s="72" t="s">
        <v>122</v>
      </c>
      <c r="C358" s="73" t="s">
        <v>710</v>
      </c>
      <c r="D358" s="116">
        <v>56</v>
      </c>
      <c r="E358" s="116">
        <v>56</v>
      </c>
      <c r="F358" s="116">
        <f t="shared" si="18"/>
        <v>112</v>
      </c>
      <c r="G358" s="71">
        <v>1160.58</v>
      </c>
      <c r="H358" s="158">
        <f t="shared" si="16"/>
        <v>64992.479999999996</v>
      </c>
      <c r="I358" s="164" t="s">
        <v>1221</v>
      </c>
    </row>
    <row r="359" spans="1:10" s="165" customFormat="1" x14ac:dyDescent="0.25">
      <c r="A359" s="157">
        <v>20</v>
      </c>
      <c r="B359" s="72" t="s">
        <v>124</v>
      </c>
      <c r="C359" s="73" t="s">
        <v>711</v>
      </c>
      <c r="D359" s="116">
        <v>23</v>
      </c>
      <c r="E359" s="116">
        <v>23</v>
      </c>
      <c r="F359" s="116">
        <f t="shared" si="18"/>
        <v>46</v>
      </c>
      <c r="G359" s="71">
        <v>3663.42</v>
      </c>
      <c r="H359" s="158">
        <f t="shared" si="16"/>
        <v>84258.66</v>
      </c>
      <c r="I359" s="164" t="s">
        <v>1221</v>
      </c>
    </row>
    <row r="360" spans="1:10" s="165" customFormat="1" x14ac:dyDescent="0.25">
      <c r="A360" s="157">
        <v>21</v>
      </c>
      <c r="B360" s="72" t="s">
        <v>126</v>
      </c>
      <c r="C360" s="73" t="s">
        <v>712</v>
      </c>
      <c r="D360" s="116">
        <v>60</v>
      </c>
      <c r="E360" s="116">
        <v>60</v>
      </c>
      <c r="F360" s="116">
        <f t="shared" si="18"/>
        <v>120</v>
      </c>
      <c r="G360" s="71">
        <v>3545.76</v>
      </c>
      <c r="H360" s="158">
        <f t="shared" si="16"/>
        <v>212745.60000000001</v>
      </c>
      <c r="I360" s="164" t="s">
        <v>1221</v>
      </c>
    </row>
    <row r="361" spans="1:10" s="165" customFormat="1" x14ac:dyDescent="0.25">
      <c r="A361" s="157">
        <v>22</v>
      </c>
      <c r="B361" s="72" t="s">
        <v>1257</v>
      </c>
      <c r="C361" s="73" t="s">
        <v>713</v>
      </c>
      <c r="D361" s="116">
        <v>20</v>
      </c>
      <c r="E361" s="116">
        <v>20</v>
      </c>
      <c r="F361" s="116">
        <f t="shared" si="18"/>
        <v>40</v>
      </c>
      <c r="G361" s="71">
        <v>1848.53</v>
      </c>
      <c r="H361" s="158">
        <f t="shared" si="16"/>
        <v>36970.6</v>
      </c>
      <c r="I361" s="164" t="s">
        <v>1221</v>
      </c>
    </row>
    <row r="362" spans="1:10" s="165" customFormat="1" x14ac:dyDescent="0.25">
      <c r="A362" s="7">
        <v>23</v>
      </c>
      <c r="B362" s="15" t="s">
        <v>960</v>
      </c>
      <c r="C362" s="16" t="s">
        <v>860</v>
      </c>
      <c r="D362" s="115">
        <v>24</v>
      </c>
      <c r="E362" s="115">
        <v>24</v>
      </c>
      <c r="F362" s="116">
        <f t="shared" si="18"/>
        <v>48</v>
      </c>
      <c r="G362" s="11">
        <v>880</v>
      </c>
      <c r="H362" s="143">
        <f t="shared" si="16"/>
        <v>21120</v>
      </c>
      <c r="I362" s="164" t="s">
        <v>1221</v>
      </c>
    </row>
    <row r="363" spans="1:10" x14ac:dyDescent="0.25">
      <c r="A363" s="173">
        <v>24</v>
      </c>
      <c r="B363" s="221" t="s">
        <v>1251</v>
      </c>
      <c r="C363" s="222" t="s">
        <v>861</v>
      </c>
      <c r="D363" s="205">
        <v>360</v>
      </c>
      <c r="E363" s="205"/>
      <c r="F363" s="116">
        <f t="shared" si="18"/>
        <v>360</v>
      </c>
      <c r="G363" s="219">
        <v>2200</v>
      </c>
      <c r="H363" s="223">
        <f t="shared" si="16"/>
        <v>792000</v>
      </c>
      <c r="J363" s="3"/>
    </row>
    <row r="364" spans="1:10" s="181" customFormat="1" ht="16.5" thickBot="1" x14ac:dyDescent="0.3">
      <c r="A364" s="173">
        <v>25</v>
      </c>
      <c r="B364" s="231" t="s">
        <v>1252</v>
      </c>
      <c r="C364" s="232" t="s">
        <v>869</v>
      </c>
      <c r="D364" s="205">
        <v>410</v>
      </c>
      <c r="E364" s="205"/>
      <c r="F364" s="116">
        <f t="shared" si="18"/>
        <v>410</v>
      </c>
      <c r="G364" s="233">
        <v>1850</v>
      </c>
      <c r="H364" s="234">
        <f t="shared" si="16"/>
        <v>758500</v>
      </c>
      <c r="I364" s="179"/>
      <c r="J364" s="180"/>
    </row>
    <row r="365" spans="1:10" s="181" customFormat="1" ht="16.5" thickBot="1" x14ac:dyDescent="0.3">
      <c r="A365" s="7"/>
      <c r="B365" s="8"/>
      <c r="C365" s="9"/>
      <c r="D365" s="116"/>
      <c r="E365" s="119"/>
      <c r="F365" s="116">
        <f t="shared" si="18"/>
        <v>0</v>
      </c>
      <c r="G365" s="48"/>
      <c r="H365" s="142">
        <f>SUM(H340:H364)</f>
        <v>2812738.46</v>
      </c>
      <c r="I365" s="179"/>
      <c r="J365" s="180"/>
    </row>
    <row r="366" spans="1:10" x14ac:dyDescent="0.25">
      <c r="A366" s="7"/>
      <c r="B366" s="8"/>
      <c r="C366" s="9"/>
      <c r="D366" s="116"/>
      <c r="E366" s="116"/>
      <c r="F366" s="116">
        <f t="shared" si="18"/>
        <v>0</v>
      </c>
      <c r="G366" s="10"/>
      <c r="H366" s="146"/>
      <c r="J366" s="3"/>
    </row>
    <row r="367" spans="1:10" x14ac:dyDescent="0.25">
      <c r="A367" s="173">
        <v>26</v>
      </c>
      <c r="B367" s="174" t="s">
        <v>410</v>
      </c>
      <c r="C367" s="175" t="s">
        <v>862</v>
      </c>
      <c r="D367" s="176">
        <v>5000</v>
      </c>
      <c r="E367" s="176"/>
      <c r="F367" s="116">
        <f t="shared" si="18"/>
        <v>5000</v>
      </c>
      <c r="G367" s="177">
        <v>2.95</v>
      </c>
      <c r="H367" s="182">
        <f t="shared" si="16"/>
        <v>14750</v>
      </c>
      <c r="J367" s="3"/>
    </row>
    <row r="368" spans="1:10" s="181" customFormat="1" x14ac:dyDescent="0.25">
      <c r="A368" s="173">
        <v>27</v>
      </c>
      <c r="B368" s="174" t="s">
        <v>375</v>
      </c>
      <c r="C368" s="175" t="s">
        <v>863</v>
      </c>
      <c r="D368" s="176">
        <v>2500</v>
      </c>
      <c r="E368" s="176"/>
      <c r="F368" s="116">
        <f t="shared" si="18"/>
        <v>2500</v>
      </c>
      <c r="G368" s="177">
        <v>18.899999999999999</v>
      </c>
      <c r="H368" s="182">
        <f t="shared" si="16"/>
        <v>47250</v>
      </c>
      <c r="I368" s="179"/>
      <c r="J368" s="180"/>
    </row>
    <row r="369" spans="1:10" s="181" customFormat="1" x14ac:dyDescent="0.25">
      <c r="A369" s="173">
        <v>28</v>
      </c>
      <c r="B369" s="174" t="s">
        <v>375</v>
      </c>
      <c r="C369" s="175" t="s">
        <v>864</v>
      </c>
      <c r="D369" s="176">
        <v>90</v>
      </c>
      <c r="E369" s="176"/>
      <c r="F369" s="116">
        <f t="shared" si="18"/>
        <v>90</v>
      </c>
      <c r="G369" s="177">
        <v>99</v>
      </c>
      <c r="H369" s="182">
        <f t="shared" si="16"/>
        <v>8910</v>
      </c>
      <c r="I369" s="179"/>
      <c r="J369" s="180"/>
    </row>
    <row r="370" spans="1:10" s="181" customFormat="1" x14ac:dyDescent="0.25">
      <c r="A370" s="173">
        <v>29</v>
      </c>
      <c r="B370" s="174" t="s">
        <v>1111</v>
      </c>
      <c r="C370" s="175" t="s">
        <v>865</v>
      </c>
      <c r="D370" s="176">
        <v>1600</v>
      </c>
      <c r="E370" s="176"/>
      <c r="F370" s="116">
        <f t="shared" si="18"/>
        <v>1600</v>
      </c>
      <c r="G370" s="177">
        <v>4.7</v>
      </c>
      <c r="H370" s="182">
        <f t="shared" si="16"/>
        <v>7520</v>
      </c>
      <c r="I370" s="179"/>
      <c r="J370" s="180"/>
    </row>
    <row r="371" spans="1:10" s="181" customFormat="1" ht="16.5" thickBot="1" x14ac:dyDescent="0.3">
      <c r="A371" s="173">
        <v>30</v>
      </c>
      <c r="B371" s="174" t="s">
        <v>1112</v>
      </c>
      <c r="C371" s="175" t="s">
        <v>866</v>
      </c>
      <c r="D371" s="176">
        <v>3600</v>
      </c>
      <c r="E371" s="176"/>
      <c r="F371" s="116">
        <f t="shared" si="18"/>
        <v>3600</v>
      </c>
      <c r="G371" s="177">
        <v>16.45</v>
      </c>
      <c r="H371" s="178">
        <f t="shared" si="16"/>
        <v>59220</v>
      </c>
      <c r="I371" s="179"/>
      <c r="J371" s="180"/>
    </row>
    <row r="372" spans="1:10" s="181" customFormat="1" ht="16.5" thickBot="1" x14ac:dyDescent="0.3">
      <c r="A372" s="7"/>
      <c r="B372" s="8"/>
      <c r="C372" s="9"/>
      <c r="D372" s="116"/>
      <c r="E372" s="119"/>
      <c r="F372" s="116">
        <f t="shared" si="18"/>
        <v>0</v>
      </c>
      <c r="G372" s="48"/>
      <c r="H372" s="133">
        <f>SUM(H367:H371)</f>
        <v>137650</v>
      </c>
      <c r="I372" s="179"/>
      <c r="J372" s="180"/>
    </row>
    <row r="373" spans="1:10" x14ac:dyDescent="0.25">
      <c r="A373" s="7"/>
      <c r="B373" s="8"/>
      <c r="C373" s="9"/>
      <c r="D373" s="116"/>
      <c r="E373" s="116"/>
      <c r="F373" s="116">
        <f t="shared" si="18"/>
        <v>0</v>
      </c>
      <c r="G373" s="10"/>
      <c r="H373" s="134"/>
      <c r="J373" s="3"/>
    </row>
    <row r="374" spans="1:10" x14ac:dyDescent="0.25">
      <c r="A374" s="7">
        <v>31</v>
      </c>
      <c r="B374" s="15" t="s">
        <v>146</v>
      </c>
      <c r="C374" s="23" t="s">
        <v>867</v>
      </c>
      <c r="D374" s="69">
        <v>180</v>
      </c>
      <c r="E374" s="69">
        <v>10</v>
      </c>
      <c r="F374" s="116">
        <f t="shared" si="18"/>
        <v>190</v>
      </c>
      <c r="G374" s="24">
        <v>26.88</v>
      </c>
      <c r="H374" s="54">
        <f t="shared" si="16"/>
        <v>4838.3999999999996</v>
      </c>
      <c r="J374" s="3"/>
    </row>
    <row r="375" spans="1:10" x14ac:dyDescent="0.25">
      <c r="A375" s="235">
        <v>32</v>
      </c>
      <c r="B375" s="236" t="s">
        <v>146</v>
      </c>
      <c r="C375" s="237" t="s">
        <v>147</v>
      </c>
      <c r="D375" s="238">
        <v>500</v>
      </c>
      <c r="E375" s="238">
        <v>10</v>
      </c>
      <c r="F375" s="116">
        <f t="shared" si="18"/>
        <v>510</v>
      </c>
      <c r="G375" s="239">
        <v>102.28</v>
      </c>
      <c r="H375" s="240">
        <f t="shared" si="16"/>
        <v>51140</v>
      </c>
      <c r="J375" s="3"/>
    </row>
    <row r="376" spans="1:10" s="243" customFormat="1" x14ac:dyDescent="0.25">
      <c r="A376" s="7">
        <v>33</v>
      </c>
      <c r="B376" s="15" t="s">
        <v>146</v>
      </c>
      <c r="C376" s="23" t="s">
        <v>148</v>
      </c>
      <c r="D376" s="69">
        <v>150</v>
      </c>
      <c r="E376" s="69">
        <v>10</v>
      </c>
      <c r="F376" s="116">
        <f t="shared" si="18"/>
        <v>160</v>
      </c>
      <c r="G376" s="24">
        <v>54</v>
      </c>
      <c r="H376" s="54">
        <f t="shared" si="16"/>
        <v>8100</v>
      </c>
      <c r="I376" s="241"/>
      <c r="J376" s="242"/>
    </row>
    <row r="377" spans="1:10" x14ac:dyDescent="0.25">
      <c r="A377" s="235">
        <v>34</v>
      </c>
      <c r="B377" s="236" t="s">
        <v>146</v>
      </c>
      <c r="C377" s="237" t="s">
        <v>149</v>
      </c>
      <c r="D377" s="238">
        <v>140</v>
      </c>
      <c r="E377" s="238"/>
      <c r="F377" s="116">
        <f t="shared" si="18"/>
        <v>140</v>
      </c>
      <c r="G377" s="239">
        <v>102.28</v>
      </c>
      <c r="H377" s="240">
        <f t="shared" si="16"/>
        <v>14319.2</v>
      </c>
      <c r="J377" s="3"/>
    </row>
    <row r="378" spans="1:10" s="243" customFormat="1" x14ac:dyDescent="0.25">
      <c r="A378" s="173">
        <v>35</v>
      </c>
      <c r="B378" s="174" t="s">
        <v>152</v>
      </c>
      <c r="C378" s="175" t="s">
        <v>868</v>
      </c>
      <c r="D378" s="176">
        <v>75</v>
      </c>
      <c r="E378" s="176"/>
      <c r="F378" s="116">
        <f t="shared" si="18"/>
        <v>75</v>
      </c>
      <c r="G378" s="177">
        <v>300</v>
      </c>
      <c r="H378" s="182">
        <f t="shared" si="16"/>
        <v>22500</v>
      </c>
      <c r="I378" s="241"/>
      <c r="J378" s="242"/>
    </row>
    <row r="379" spans="1:10" s="181" customFormat="1" x14ac:dyDescent="0.25">
      <c r="A379" s="7">
        <v>36</v>
      </c>
      <c r="B379" s="8" t="s">
        <v>152</v>
      </c>
      <c r="C379" s="9" t="s">
        <v>228</v>
      </c>
      <c r="D379" s="116">
        <v>610</v>
      </c>
      <c r="E379" s="116">
        <v>40</v>
      </c>
      <c r="F379" s="116">
        <f t="shared" si="18"/>
        <v>650</v>
      </c>
      <c r="G379" s="10">
        <v>33</v>
      </c>
      <c r="H379" s="54">
        <f t="shared" si="16"/>
        <v>20130</v>
      </c>
      <c r="I379" s="179"/>
      <c r="J379" s="180"/>
    </row>
    <row r="380" spans="1:10" x14ac:dyDescent="0.25">
      <c r="A380" s="7">
        <v>37</v>
      </c>
      <c r="B380" s="8" t="s">
        <v>152</v>
      </c>
      <c r="C380" s="9" t="s">
        <v>229</v>
      </c>
      <c r="D380" s="116">
        <v>860</v>
      </c>
      <c r="E380" s="116">
        <v>40</v>
      </c>
      <c r="F380" s="116">
        <f t="shared" si="18"/>
        <v>900</v>
      </c>
      <c r="G380" s="10">
        <v>128</v>
      </c>
      <c r="H380" s="54">
        <f t="shared" si="16"/>
        <v>110080</v>
      </c>
      <c r="J380" s="3"/>
    </row>
    <row r="381" spans="1:10" x14ac:dyDescent="0.25">
      <c r="A381" s="7">
        <v>38</v>
      </c>
      <c r="B381" s="8" t="s">
        <v>1113</v>
      </c>
      <c r="C381" s="9" t="s">
        <v>870</v>
      </c>
      <c r="D381" s="116">
        <v>195</v>
      </c>
      <c r="E381" s="116">
        <v>5</v>
      </c>
      <c r="F381" s="116">
        <f t="shared" si="18"/>
        <v>200</v>
      </c>
      <c r="G381" s="10">
        <v>214.71</v>
      </c>
      <c r="H381" s="54">
        <f t="shared" si="16"/>
        <v>41868.450000000004</v>
      </c>
      <c r="J381" s="3"/>
    </row>
    <row r="382" spans="1:10" x14ac:dyDescent="0.25">
      <c r="A382" s="7">
        <v>39</v>
      </c>
      <c r="B382" s="8" t="s">
        <v>1113</v>
      </c>
      <c r="C382" s="9" t="s">
        <v>871</v>
      </c>
      <c r="D382" s="116">
        <v>860</v>
      </c>
      <c r="E382" s="116">
        <v>40</v>
      </c>
      <c r="F382" s="116">
        <f t="shared" si="18"/>
        <v>900</v>
      </c>
      <c r="G382" s="10">
        <v>67</v>
      </c>
      <c r="H382" s="54">
        <f t="shared" si="16"/>
        <v>57620</v>
      </c>
      <c r="J382" s="3"/>
    </row>
    <row r="383" spans="1:10" x14ac:dyDescent="0.25">
      <c r="A383" s="173">
        <v>40</v>
      </c>
      <c r="B383" s="217" t="s">
        <v>1113</v>
      </c>
      <c r="C383" s="190" t="s">
        <v>676</v>
      </c>
      <c r="D383" s="191">
        <v>900</v>
      </c>
      <c r="E383" s="192"/>
      <c r="F383" s="116">
        <f t="shared" si="18"/>
        <v>900</v>
      </c>
      <c r="G383" s="177">
        <v>67</v>
      </c>
      <c r="H383" s="182">
        <f t="shared" si="16"/>
        <v>60300</v>
      </c>
      <c r="J383" s="3"/>
    </row>
    <row r="384" spans="1:10" s="181" customFormat="1" x14ac:dyDescent="0.25">
      <c r="A384" s="157">
        <v>41</v>
      </c>
      <c r="B384" s="72" t="s">
        <v>153</v>
      </c>
      <c r="C384" s="73" t="s">
        <v>714</v>
      </c>
      <c r="D384" s="116">
        <v>50</v>
      </c>
      <c r="E384" s="116">
        <v>50</v>
      </c>
      <c r="F384" s="116">
        <f t="shared" si="18"/>
        <v>100</v>
      </c>
      <c r="G384" s="71">
        <v>106.64</v>
      </c>
      <c r="H384" s="158">
        <f t="shared" si="16"/>
        <v>5332</v>
      </c>
      <c r="I384" s="179"/>
      <c r="J384" s="180"/>
    </row>
    <row r="385" spans="1:10" s="165" customFormat="1" x14ac:dyDescent="0.25">
      <c r="A385" s="7">
        <v>42</v>
      </c>
      <c r="B385" s="8" t="s">
        <v>1114</v>
      </c>
      <c r="C385" s="9" t="s">
        <v>872</v>
      </c>
      <c r="D385" s="116">
        <v>2200</v>
      </c>
      <c r="E385" s="116">
        <v>2200</v>
      </c>
      <c r="F385" s="116">
        <f t="shared" si="18"/>
        <v>4400</v>
      </c>
      <c r="G385" s="10">
        <v>19</v>
      </c>
      <c r="H385" s="54">
        <f t="shared" si="16"/>
        <v>41800</v>
      </c>
      <c r="I385" s="164" t="s">
        <v>1221</v>
      </c>
    </row>
    <row r="386" spans="1:10" ht="16.5" thickBot="1" x14ac:dyDescent="0.3">
      <c r="A386" s="173">
        <v>43</v>
      </c>
      <c r="B386" s="174" t="s">
        <v>1115</v>
      </c>
      <c r="C386" s="175" t="s">
        <v>873</v>
      </c>
      <c r="D386" s="176">
        <v>200</v>
      </c>
      <c r="E386" s="176"/>
      <c r="F386" s="116">
        <f t="shared" si="18"/>
        <v>200</v>
      </c>
      <c r="G386" s="177">
        <v>86</v>
      </c>
      <c r="H386" s="178">
        <f t="shared" si="16"/>
        <v>17200</v>
      </c>
      <c r="J386" s="3"/>
    </row>
    <row r="387" spans="1:10" s="181" customFormat="1" ht="16.5" thickBot="1" x14ac:dyDescent="0.3">
      <c r="A387" s="50"/>
      <c r="B387" s="51"/>
      <c r="C387" s="46"/>
      <c r="D387" s="119"/>
      <c r="E387" s="119"/>
      <c r="F387" s="119"/>
      <c r="G387" s="48"/>
      <c r="H387" s="133">
        <f>SUM(H374:H386)</f>
        <v>455228.05</v>
      </c>
      <c r="I387" s="179"/>
      <c r="J387" s="180"/>
    </row>
    <row r="388" spans="1:10" ht="16.5" thickBot="1" x14ac:dyDescent="0.3">
      <c r="A388" s="50"/>
      <c r="B388" s="51"/>
      <c r="C388" s="46"/>
      <c r="D388" s="119"/>
      <c r="E388" s="119"/>
      <c r="F388" s="119"/>
      <c r="G388" s="10"/>
      <c r="H388" s="137"/>
      <c r="J388" s="3"/>
    </row>
    <row r="389" spans="1:10" ht="16.5" thickBot="1" x14ac:dyDescent="0.3">
      <c r="A389" s="382" t="s">
        <v>385</v>
      </c>
      <c r="B389" s="383"/>
      <c r="C389" s="383"/>
      <c r="D389" s="383"/>
      <c r="E389" s="383"/>
      <c r="F389" s="383"/>
      <c r="G389" s="383"/>
      <c r="H389" s="141">
        <f>H387+H372+H365</f>
        <v>3405616.51</v>
      </c>
      <c r="J389" s="3"/>
    </row>
    <row r="390" spans="1:10" x14ac:dyDescent="0.25">
      <c r="A390" s="39"/>
      <c r="B390" s="40"/>
      <c r="C390" s="40"/>
      <c r="D390" s="121"/>
      <c r="E390" s="121"/>
      <c r="F390" s="121"/>
      <c r="G390" s="41"/>
      <c r="H390" s="140"/>
      <c r="J390" s="3"/>
    </row>
    <row r="391" spans="1:10" x14ac:dyDescent="0.2">
      <c r="A391" s="382" t="s">
        <v>400</v>
      </c>
      <c r="B391" s="383"/>
      <c r="C391" s="383"/>
      <c r="D391" s="383"/>
      <c r="E391" s="383"/>
      <c r="F391" s="383"/>
      <c r="G391" s="383"/>
      <c r="H391" s="384"/>
      <c r="J391" s="3"/>
    </row>
    <row r="392" spans="1:10" ht="15.75" customHeight="1" x14ac:dyDescent="0.25">
      <c r="A392" s="7">
        <v>1</v>
      </c>
      <c r="B392" s="8" t="s">
        <v>1116</v>
      </c>
      <c r="C392" s="9" t="s">
        <v>1117</v>
      </c>
      <c r="D392" s="116">
        <v>106500</v>
      </c>
      <c r="E392" s="116">
        <v>3500</v>
      </c>
      <c r="F392" s="116">
        <f>E392+D392</f>
        <v>110000</v>
      </c>
      <c r="G392" s="10">
        <v>0.27</v>
      </c>
      <c r="H392" s="54">
        <f t="shared" si="16"/>
        <v>28755.000000000004</v>
      </c>
      <c r="J392" s="3"/>
    </row>
    <row r="393" spans="1:10" x14ac:dyDescent="0.25">
      <c r="A393" s="7">
        <v>2</v>
      </c>
      <c r="B393" s="8" t="s">
        <v>1116</v>
      </c>
      <c r="C393" s="9" t="s">
        <v>1118</v>
      </c>
      <c r="D393" s="116">
        <v>1450</v>
      </c>
      <c r="E393" s="116">
        <v>50</v>
      </c>
      <c r="F393" s="116">
        <f t="shared" ref="F393:F411" si="19">E393+D393</f>
        <v>1500</v>
      </c>
      <c r="G393" s="10">
        <v>3</v>
      </c>
      <c r="H393" s="54">
        <f t="shared" si="16"/>
        <v>4350</v>
      </c>
      <c r="J393" s="3"/>
    </row>
    <row r="394" spans="1:10" x14ac:dyDescent="0.25">
      <c r="A394" s="173">
        <v>3</v>
      </c>
      <c r="B394" s="174" t="s">
        <v>1116</v>
      </c>
      <c r="C394" s="175" t="s">
        <v>677</v>
      </c>
      <c r="D394" s="176">
        <v>2000</v>
      </c>
      <c r="E394" s="176"/>
      <c r="F394" s="116">
        <f t="shared" si="19"/>
        <v>2000</v>
      </c>
      <c r="G394" s="177">
        <v>1.2</v>
      </c>
      <c r="H394" s="182">
        <f t="shared" si="16"/>
        <v>2400</v>
      </c>
      <c r="J394" s="3"/>
    </row>
    <row r="395" spans="1:10" s="181" customFormat="1" x14ac:dyDescent="0.25">
      <c r="A395" s="7">
        <v>4</v>
      </c>
      <c r="B395" s="8" t="s">
        <v>1116</v>
      </c>
      <c r="C395" s="9" t="s">
        <v>874</v>
      </c>
      <c r="D395" s="116">
        <v>138200</v>
      </c>
      <c r="E395" s="116">
        <v>1800</v>
      </c>
      <c r="F395" s="116">
        <f t="shared" si="19"/>
        <v>140000</v>
      </c>
      <c r="G395" s="10">
        <v>0.75</v>
      </c>
      <c r="H395" s="54">
        <f t="shared" si="16"/>
        <v>103650</v>
      </c>
      <c r="I395" s="179"/>
      <c r="J395" s="180"/>
    </row>
    <row r="396" spans="1:10" x14ac:dyDescent="0.25">
      <c r="A396" s="7">
        <v>5</v>
      </c>
      <c r="B396" s="8" t="s">
        <v>1116</v>
      </c>
      <c r="C396" s="9" t="s">
        <v>875</v>
      </c>
      <c r="D396" s="116">
        <v>950</v>
      </c>
      <c r="E396" s="116">
        <v>50</v>
      </c>
      <c r="F396" s="116">
        <f t="shared" si="19"/>
        <v>1000</v>
      </c>
      <c r="G396" s="10">
        <v>2.5</v>
      </c>
      <c r="H396" s="54">
        <f t="shared" si="16"/>
        <v>2375</v>
      </c>
      <c r="J396" s="3"/>
    </row>
    <row r="397" spans="1:10" x14ac:dyDescent="0.25">
      <c r="A397" s="7">
        <v>6</v>
      </c>
      <c r="B397" s="8" t="s">
        <v>1116</v>
      </c>
      <c r="C397" s="9" t="s">
        <v>1119</v>
      </c>
      <c r="D397" s="116">
        <v>19300</v>
      </c>
      <c r="E397" s="116">
        <v>700</v>
      </c>
      <c r="F397" s="116">
        <f t="shared" si="19"/>
        <v>20000</v>
      </c>
      <c r="G397" s="10">
        <v>0.27</v>
      </c>
      <c r="H397" s="54">
        <f t="shared" si="16"/>
        <v>5211</v>
      </c>
      <c r="J397" s="3"/>
    </row>
    <row r="398" spans="1:10" x14ac:dyDescent="0.25">
      <c r="A398" s="7">
        <v>7</v>
      </c>
      <c r="B398" s="8" t="s">
        <v>1120</v>
      </c>
      <c r="C398" s="9" t="s">
        <v>876</v>
      </c>
      <c r="D398" s="116">
        <v>13900</v>
      </c>
      <c r="E398" s="116">
        <v>100</v>
      </c>
      <c r="F398" s="116">
        <f t="shared" si="19"/>
        <v>14000</v>
      </c>
      <c r="G398" s="10">
        <v>0.6</v>
      </c>
      <c r="H398" s="54">
        <f t="shared" si="16"/>
        <v>8340</v>
      </c>
      <c r="J398" s="3"/>
    </row>
    <row r="399" spans="1:10" x14ac:dyDescent="0.25">
      <c r="A399" s="7">
        <v>8</v>
      </c>
      <c r="B399" s="8" t="s">
        <v>1121</v>
      </c>
      <c r="C399" s="9" t="s">
        <v>1122</v>
      </c>
      <c r="D399" s="116">
        <v>58000</v>
      </c>
      <c r="E399" s="116">
        <v>2000</v>
      </c>
      <c r="F399" s="116">
        <f t="shared" si="19"/>
        <v>60000</v>
      </c>
      <c r="G399" s="10">
        <v>0.66</v>
      </c>
      <c r="H399" s="54">
        <f t="shared" si="16"/>
        <v>38280</v>
      </c>
      <c r="J399" s="3"/>
    </row>
    <row r="400" spans="1:10" x14ac:dyDescent="0.25">
      <c r="A400" s="7">
        <v>9</v>
      </c>
      <c r="B400" s="8" t="s">
        <v>1121</v>
      </c>
      <c r="C400" s="9" t="s">
        <v>877</v>
      </c>
      <c r="D400" s="116">
        <v>17000</v>
      </c>
      <c r="E400" s="116">
        <v>1000</v>
      </c>
      <c r="F400" s="116">
        <f t="shared" si="19"/>
        <v>18000</v>
      </c>
      <c r="G400" s="10">
        <v>0.98</v>
      </c>
      <c r="H400" s="54">
        <f t="shared" si="16"/>
        <v>16660</v>
      </c>
      <c r="J400" s="3"/>
    </row>
    <row r="401" spans="1:10" x14ac:dyDescent="0.25">
      <c r="A401" s="7">
        <v>10</v>
      </c>
      <c r="B401" s="8" t="s">
        <v>1121</v>
      </c>
      <c r="C401" s="9" t="s">
        <v>878</v>
      </c>
      <c r="D401" s="116">
        <v>27000</v>
      </c>
      <c r="E401" s="116">
        <v>1000</v>
      </c>
      <c r="F401" s="116">
        <f t="shared" si="19"/>
        <v>28000</v>
      </c>
      <c r="G401" s="10">
        <v>1.5</v>
      </c>
      <c r="H401" s="54">
        <f t="shared" si="16"/>
        <v>40500</v>
      </c>
      <c r="J401" s="3"/>
    </row>
    <row r="402" spans="1:10" x14ac:dyDescent="0.25">
      <c r="A402" s="7">
        <v>11</v>
      </c>
      <c r="B402" s="8" t="s">
        <v>1123</v>
      </c>
      <c r="C402" s="9" t="s">
        <v>1124</v>
      </c>
      <c r="D402" s="116">
        <v>47500</v>
      </c>
      <c r="E402" s="116">
        <v>500</v>
      </c>
      <c r="F402" s="116">
        <f t="shared" si="19"/>
        <v>48000</v>
      </c>
      <c r="G402" s="10">
        <v>1.24</v>
      </c>
      <c r="H402" s="54">
        <f t="shared" si="16"/>
        <v>58900</v>
      </c>
      <c r="J402" s="3"/>
    </row>
    <row r="403" spans="1:10" ht="16.5" thickBot="1" x14ac:dyDescent="0.3">
      <c r="A403" s="173">
        <v>12</v>
      </c>
      <c r="B403" s="217" t="s">
        <v>527</v>
      </c>
      <c r="C403" s="190" t="s">
        <v>879</v>
      </c>
      <c r="D403" s="191">
        <v>460</v>
      </c>
      <c r="E403" s="192"/>
      <c r="F403" s="116">
        <f t="shared" si="19"/>
        <v>460</v>
      </c>
      <c r="G403" s="177">
        <v>15.6</v>
      </c>
      <c r="H403" s="178">
        <f t="shared" si="16"/>
        <v>7176</v>
      </c>
      <c r="J403" s="3"/>
    </row>
    <row r="404" spans="1:10" s="181" customFormat="1" ht="16.5" thickBot="1" x14ac:dyDescent="0.3">
      <c r="A404" s="7"/>
      <c r="B404" s="268"/>
      <c r="C404" s="53"/>
      <c r="D404" s="122"/>
      <c r="E404" s="152"/>
      <c r="F404" s="116">
        <f t="shared" si="19"/>
        <v>0</v>
      </c>
      <c r="G404" s="48"/>
      <c r="H404" s="133">
        <f>SUM(H392:H403)</f>
        <v>316597</v>
      </c>
      <c r="I404" s="179"/>
      <c r="J404" s="180"/>
    </row>
    <row r="405" spans="1:10" x14ac:dyDescent="0.25">
      <c r="A405" s="7"/>
      <c r="B405" s="268"/>
      <c r="C405" s="53"/>
      <c r="D405" s="122"/>
      <c r="E405" s="122"/>
      <c r="F405" s="116">
        <f t="shared" si="19"/>
        <v>0</v>
      </c>
      <c r="G405" s="10"/>
      <c r="H405" s="134"/>
      <c r="J405" s="3"/>
    </row>
    <row r="406" spans="1:10" ht="16.5" thickBot="1" x14ac:dyDescent="0.3">
      <c r="A406" s="7">
        <v>13</v>
      </c>
      <c r="B406" s="8" t="s">
        <v>1125</v>
      </c>
      <c r="C406" s="9" t="s">
        <v>1126</v>
      </c>
      <c r="D406" s="116">
        <v>7900</v>
      </c>
      <c r="E406" s="116">
        <v>300</v>
      </c>
      <c r="F406" s="116">
        <f t="shared" si="19"/>
        <v>8200</v>
      </c>
      <c r="G406" s="10">
        <v>0.56000000000000005</v>
      </c>
      <c r="H406" s="132">
        <f t="shared" si="16"/>
        <v>4424</v>
      </c>
      <c r="J406" s="3"/>
    </row>
    <row r="407" spans="1:10" ht="16.5" thickBot="1" x14ac:dyDescent="0.3">
      <c r="A407" s="7"/>
      <c r="B407" s="8"/>
      <c r="C407" s="9"/>
      <c r="D407" s="116"/>
      <c r="E407" s="119"/>
      <c r="F407" s="116">
        <f t="shared" si="19"/>
        <v>0</v>
      </c>
      <c r="G407" s="48"/>
      <c r="H407" s="133">
        <f>SUM(H406)</f>
        <v>4424</v>
      </c>
      <c r="J407" s="3"/>
    </row>
    <row r="408" spans="1:10" x14ac:dyDescent="0.25">
      <c r="A408" s="7"/>
      <c r="B408" s="8"/>
      <c r="C408" s="9"/>
      <c r="D408" s="116"/>
      <c r="E408" s="116"/>
      <c r="F408" s="116">
        <f t="shared" si="19"/>
        <v>0</v>
      </c>
      <c r="G408" s="10"/>
      <c r="H408" s="134"/>
      <c r="J408" s="3"/>
    </row>
    <row r="409" spans="1:10" x14ac:dyDescent="0.25">
      <c r="A409" s="173">
        <v>14</v>
      </c>
      <c r="B409" s="174" t="s">
        <v>1127</v>
      </c>
      <c r="C409" s="175" t="s">
        <v>880</v>
      </c>
      <c r="D409" s="176">
        <v>2100</v>
      </c>
      <c r="E409" s="176"/>
      <c r="F409" s="116">
        <f t="shared" si="19"/>
        <v>2100</v>
      </c>
      <c r="G409" s="177">
        <v>4.5</v>
      </c>
      <c r="H409" s="182">
        <f t="shared" si="16"/>
        <v>9450</v>
      </c>
      <c r="J409" s="3"/>
    </row>
    <row r="410" spans="1:10" s="181" customFormat="1" x14ac:dyDescent="0.25">
      <c r="A410" s="173">
        <v>15</v>
      </c>
      <c r="B410" s="174" t="s">
        <v>1128</v>
      </c>
      <c r="C410" s="175" t="s">
        <v>881</v>
      </c>
      <c r="D410" s="176">
        <v>7000</v>
      </c>
      <c r="E410" s="176"/>
      <c r="F410" s="116">
        <f t="shared" si="19"/>
        <v>7000</v>
      </c>
      <c r="G410" s="177">
        <v>6.89</v>
      </c>
      <c r="H410" s="182">
        <f t="shared" si="16"/>
        <v>48230</v>
      </c>
      <c r="I410" s="179"/>
      <c r="J410" s="180"/>
    </row>
    <row r="411" spans="1:10" s="181" customFormat="1" ht="16.5" thickBot="1" x14ac:dyDescent="0.3">
      <c r="A411" s="173">
        <v>16</v>
      </c>
      <c r="B411" s="174" t="s">
        <v>1129</v>
      </c>
      <c r="C411" s="175" t="s">
        <v>882</v>
      </c>
      <c r="D411" s="176">
        <v>700</v>
      </c>
      <c r="E411" s="176"/>
      <c r="F411" s="116">
        <f t="shared" si="19"/>
        <v>700</v>
      </c>
      <c r="G411" s="177">
        <v>16.48</v>
      </c>
      <c r="H411" s="178">
        <f t="shared" si="16"/>
        <v>11536</v>
      </c>
      <c r="I411" s="179"/>
      <c r="J411" s="180"/>
    </row>
    <row r="412" spans="1:10" s="181" customFormat="1" ht="16.5" thickBot="1" x14ac:dyDescent="0.3">
      <c r="A412" s="50"/>
      <c r="B412" s="51"/>
      <c r="C412" s="46"/>
      <c r="D412" s="119"/>
      <c r="E412" s="119"/>
      <c r="F412" s="119"/>
      <c r="G412" s="48"/>
      <c r="H412" s="133">
        <f>SUM(H409:H411)</f>
        <v>69216</v>
      </c>
      <c r="I412" s="179"/>
      <c r="J412" s="180"/>
    </row>
    <row r="413" spans="1:10" x14ac:dyDescent="0.25">
      <c r="A413" s="50"/>
      <c r="B413" s="51"/>
      <c r="C413" s="46"/>
      <c r="D413" s="119"/>
      <c r="E413" s="119"/>
      <c r="F413" s="119"/>
      <c r="G413" s="10"/>
      <c r="H413" s="134"/>
      <c r="J413" s="3"/>
    </row>
    <row r="414" spans="1:10" x14ac:dyDescent="0.25">
      <c r="A414" s="382" t="s">
        <v>384</v>
      </c>
      <c r="B414" s="383"/>
      <c r="C414" s="383"/>
      <c r="D414" s="383"/>
      <c r="E414" s="383"/>
      <c r="F414" s="383"/>
      <c r="G414" s="384"/>
      <c r="H414" s="147">
        <f>H404+H407+H412</f>
        <v>390237</v>
      </c>
      <c r="J414" s="3"/>
    </row>
    <row r="415" spans="1:10" x14ac:dyDescent="0.25">
      <c r="A415" s="39"/>
      <c r="B415" s="40"/>
      <c r="C415" s="40"/>
      <c r="D415" s="121"/>
      <c r="E415" s="121"/>
      <c r="F415" s="121"/>
      <c r="G415" s="41"/>
      <c r="H415" s="145"/>
      <c r="J415" s="3"/>
    </row>
    <row r="416" spans="1:10" x14ac:dyDescent="0.2">
      <c r="A416" s="382" t="s">
        <v>401</v>
      </c>
      <c r="B416" s="383"/>
      <c r="C416" s="383"/>
      <c r="D416" s="383"/>
      <c r="E416" s="383"/>
      <c r="F416" s="383"/>
      <c r="G416" s="383"/>
      <c r="H416" s="384"/>
      <c r="J416" s="3"/>
    </row>
    <row r="417" spans="1:10" ht="15.75" customHeight="1" x14ac:dyDescent="0.25">
      <c r="A417" s="7">
        <v>1</v>
      </c>
      <c r="B417" s="8" t="s">
        <v>1130</v>
      </c>
      <c r="C417" s="9" t="s">
        <v>883</v>
      </c>
      <c r="D417" s="116">
        <v>1950</v>
      </c>
      <c r="E417" s="116">
        <v>150</v>
      </c>
      <c r="F417" s="116">
        <f>E417+D417</f>
        <v>2100</v>
      </c>
      <c r="G417" s="10">
        <v>11.63</v>
      </c>
      <c r="H417" s="54">
        <f t="shared" ref="H417:H489" si="20">D417*G417</f>
        <v>22678.5</v>
      </c>
      <c r="J417" s="3"/>
    </row>
    <row r="418" spans="1:10" x14ac:dyDescent="0.25">
      <c r="A418" s="7">
        <v>2</v>
      </c>
      <c r="B418" s="8" t="s">
        <v>1130</v>
      </c>
      <c r="C418" s="9" t="s">
        <v>561</v>
      </c>
      <c r="D418" s="116">
        <v>1450</v>
      </c>
      <c r="E418" s="116">
        <v>50</v>
      </c>
      <c r="F418" s="116">
        <f t="shared" ref="F418:F481" si="21">E418+D418</f>
        <v>1500</v>
      </c>
      <c r="G418" s="10">
        <v>18.329999999999998</v>
      </c>
      <c r="H418" s="54">
        <f t="shared" si="20"/>
        <v>26578.499999999996</v>
      </c>
      <c r="J418" s="3"/>
    </row>
    <row r="419" spans="1:10" x14ac:dyDescent="0.25">
      <c r="A419" s="7">
        <v>3</v>
      </c>
      <c r="B419" s="8" t="s">
        <v>1130</v>
      </c>
      <c r="C419" s="9" t="s">
        <v>562</v>
      </c>
      <c r="D419" s="116">
        <v>2050</v>
      </c>
      <c r="E419" s="116">
        <v>150</v>
      </c>
      <c r="F419" s="116">
        <f t="shared" si="21"/>
        <v>2200</v>
      </c>
      <c r="G419" s="10">
        <v>8.0500000000000007</v>
      </c>
      <c r="H419" s="54">
        <f t="shared" si="20"/>
        <v>16502.5</v>
      </c>
      <c r="J419" s="3"/>
    </row>
    <row r="420" spans="1:10" x14ac:dyDescent="0.25">
      <c r="A420" s="173">
        <v>4</v>
      </c>
      <c r="B420" s="174" t="s">
        <v>251</v>
      </c>
      <c r="C420" s="175" t="s">
        <v>963</v>
      </c>
      <c r="D420" s="176">
        <v>300</v>
      </c>
      <c r="E420" s="176"/>
      <c r="F420" s="116">
        <f t="shared" si="21"/>
        <v>300</v>
      </c>
      <c r="G420" s="177">
        <v>0.6</v>
      </c>
      <c r="H420" s="182">
        <f t="shared" si="20"/>
        <v>180</v>
      </c>
      <c r="J420" s="3"/>
    </row>
    <row r="421" spans="1:10" s="181" customFormat="1" x14ac:dyDescent="0.25">
      <c r="A421" s="7">
        <v>5</v>
      </c>
      <c r="B421" s="8" t="s">
        <v>251</v>
      </c>
      <c r="C421" s="9" t="s">
        <v>964</v>
      </c>
      <c r="D421" s="116">
        <v>6500</v>
      </c>
      <c r="E421" s="116">
        <v>500</v>
      </c>
      <c r="F421" s="116">
        <f t="shared" si="21"/>
        <v>7000</v>
      </c>
      <c r="G421" s="10">
        <v>0.57999999999999996</v>
      </c>
      <c r="H421" s="54">
        <f t="shared" si="20"/>
        <v>3769.9999999999995</v>
      </c>
      <c r="I421" s="179"/>
      <c r="J421" s="180"/>
    </row>
    <row r="422" spans="1:10" x14ac:dyDescent="0.25">
      <c r="A422" s="173">
        <v>6</v>
      </c>
      <c r="B422" s="217" t="s">
        <v>251</v>
      </c>
      <c r="C422" s="218" t="s">
        <v>528</v>
      </c>
      <c r="D422" s="191">
        <v>20</v>
      </c>
      <c r="E422" s="192"/>
      <c r="F422" s="116">
        <f t="shared" si="21"/>
        <v>20</v>
      </c>
      <c r="G422" s="177">
        <v>4.5999999999999996</v>
      </c>
      <c r="H422" s="182">
        <f t="shared" si="20"/>
        <v>92</v>
      </c>
      <c r="J422" s="3"/>
    </row>
    <row r="423" spans="1:10" s="181" customFormat="1" x14ac:dyDescent="0.25">
      <c r="A423" s="7">
        <v>7</v>
      </c>
      <c r="B423" s="8" t="s">
        <v>1131</v>
      </c>
      <c r="C423" s="9" t="s">
        <v>884</v>
      </c>
      <c r="D423" s="116">
        <v>1300</v>
      </c>
      <c r="E423" s="116">
        <v>700</v>
      </c>
      <c r="F423" s="116">
        <f t="shared" si="21"/>
        <v>2000</v>
      </c>
      <c r="G423" s="10">
        <v>0.89</v>
      </c>
      <c r="H423" s="54">
        <f t="shared" si="20"/>
        <v>1157</v>
      </c>
      <c r="I423" s="179"/>
      <c r="J423" s="180"/>
    </row>
    <row r="424" spans="1:10" ht="16.5" thickBot="1" x14ac:dyDescent="0.3">
      <c r="A424" s="7">
        <v>8</v>
      </c>
      <c r="B424" s="8" t="s">
        <v>1131</v>
      </c>
      <c r="C424" s="9" t="s">
        <v>1132</v>
      </c>
      <c r="D424" s="116">
        <v>34200</v>
      </c>
      <c r="E424" s="116">
        <v>800</v>
      </c>
      <c r="F424" s="116">
        <f t="shared" si="21"/>
        <v>35000</v>
      </c>
      <c r="G424" s="10">
        <v>0.67</v>
      </c>
      <c r="H424" s="132">
        <f t="shared" si="20"/>
        <v>22914</v>
      </c>
      <c r="J424" s="3"/>
    </row>
    <row r="425" spans="1:10" ht="16.5" thickBot="1" x14ac:dyDescent="0.3">
      <c r="A425" s="7"/>
      <c r="B425" s="8"/>
      <c r="C425" s="9"/>
      <c r="D425" s="116"/>
      <c r="E425" s="119"/>
      <c r="F425" s="116">
        <f t="shared" si="21"/>
        <v>0</v>
      </c>
      <c r="G425" s="48"/>
      <c r="H425" s="133">
        <f>SUM(H417:H424)</f>
        <v>93872.5</v>
      </c>
      <c r="J425" s="3"/>
    </row>
    <row r="426" spans="1:10" x14ac:dyDescent="0.25">
      <c r="A426" s="7"/>
      <c r="B426" s="8"/>
      <c r="C426" s="9"/>
      <c r="D426" s="116"/>
      <c r="E426" s="116"/>
      <c r="F426" s="116">
        <f t="shared" si="21"/>
        <v>0</v>
      </c>
      <c r="G426" s="10"/>
      <c r="H426" s="134"/>
      <c r="J426" s="3"/>
    </row>
    <row r="427" spans="1:10" x14ac:dyDescent="0.25">
      <c r="A427" s="7">
        <v>9</v>
      </c>
      <c r="B427" s="8" t="s">
        <v>1133</v>
      </c>
      <c r="C427" s="9" t="s">
        <v>1134</v>
      </c>
      <c r="D427" s="116">
        <v>1400</v>
      </c>
      <c r="E427" s="116">
        <v>100</v>
      </c>
      <c r="F427" s="116">
        <f t="shared" si="21"/>
        <v>1500</v>
      </c>
      <c r="G427" s="10">
        <v>1</v>
      </c>
      <c r="H427" s="54">
        <f t="shared" si="20"/>
        <v>1400</v>
      </c>
      <c r="J427" s="3"/>
    </row>
    <row r="428" spans="1:10" x14ac:dyDescent="0.25">
      <c r="A428" s="7">
        <v>10</v>
      </c>
      <c r="B428" s="8" t="s">
        <v>1133</v>
      </c>
      <c r="C428" s="9" t="s">
        <v>1135</v>
      </c>
      <c r="D428" s="116">
        <v>13700</v>
      </c>
      <c r="E428" s="116">
        <v>300</v>
      </c>
      <c r="F428" s="116">
        <f t="shared" si="21"/>
        <v>14000</v>
      </c>
      <c r="G428" s="10">
        <v>0.5</v>
      </c>
      <c r="H428" s="54">
        <f t="shared" si="20"/>
        <v>6850</v>
      </c>
      <c r="J428" s="3"/>
    </row>
    <row r="429" spans="1:10" x14ac:dyDescent="0.25">
      <c r="A429" s="7">
        <v>11</v>
      </c>
      <c r="B429" s="8" t="s">
        <v>1136</v>
      </c>
      <c r="C429" s="9" t="s">
        <v>1137</v>
      </c>
      <c r="D429" s="116">
        <v>13300</v>
      </c>
      <c r="E429" s="116">
        <v>200</v>
      </c>
      <c r="F429" s="116">
        <f t="shared" si="21"/>
        <v>13500</v>
      </c>
      <c r="G429" s="10">
        <v>1</v>
      </c>
      <c r="H429" s="54">
        <f t="shared" si="20"/>
        <v>13300</v>
      </c>
      <c r="J429" s="3"/>
    </row>
    <row r="430" spans="1:10" x14ac:dyDescent="0.25">
      <c r="A430" s="7">
        <v>12</v>
      </c>
      <c r="B430" s="8" t="s">
        <v>1138</v>
      </c>
      <c r="C430" s="9" t="s">
        <v>1139</v>
      </c>
      <c r="D430" s="116">
        <v>21500</v>
      </c>
      <c r="E430" s="116">
        <v>500</v>
      </c>
      <c r="F430" s="116">
        <f t="shared" si="21"/>
        <v>22000</v>
      </c>
      <c r="G430" s="10">
        <v>0.98</v>
      </c>
      <c r="H430" s="54">
        <f t="shared" si="20"/>
        <v>21070</v>
      </c>
      <c r="J430" s="3"/>
    </row>
    <row r="431" spans="1:10" x14ac:dyDescent="0.25">
      <c r="A431" s="7">
        <v>13</v>
      </c>
      <c r="B431" s="8" t="s">
        <v>1138</v>
      </c>
      <c r="C431" s="9" t="s">
        <v>885</v>
      </c>
      <c r="D431" s="116">
        <v>7850</v>
      </c>
      <c r="E431" s="116">
        <v>150</v>
      </c>
      <c r="F431" s="116">
        <f t="shared" si="21"/>
        <v>8000</v>
      </c>
      <c r="G431" s="10">
        <v>4.09</v>
      </c>
      <c r="H431" s="54">
        <f t="shared" si="20"/>
        <v>32106.5</v>
      </c>
      <c r="J431" s="3"/>
    </row>
    <row r="432" spans="1:10" x14ac:dyDescent="0.25">
      <c r="A432" s="7">
        <v>14</v>
      </c>
      <c r="B432" s="8" t="s">
        <v>1140</v>
      </c>
      <c r="C432" s="9" t="s">
        <v>886</v>
      </c>
      <c r="D432" s="116">
        <v>3940</v>
      </c>
      <c r="E432" s="116">
        <v>60</v>
      </c>
      <c r="F432" s="116">
        <f t="shared" si="21"/>
        <v>4000</v>
      </c>
      <c r="G432" s="10">
        <v>5.2</v>
      </c>
      <c r="H432" s="54">
        <f t="shared" si="20"/>
        <v>20488</v>
      </c>
      <c r="J432" s="3"/>
    </row>
    <row r="433" spans="1:10" x14ac:dyDescent="0.25">
      <c r="A433" s="7">
        <v>15</v>
      </c>
      <c r="B433" s="8" t="s">
        <v>1140</v>
      </c>
      <c r="C433" s="9" t="s">
        <v>887</v>
      </c>
      <c r="D433" s="116">
        <v>38000</v>
      </c>
      <c r="E433" s="116">
        <v>2000</v>
      </c>
      <c r="F433" s="116">
        <f t="shared" si="21"/>
        <v>40000</v>
      </c>
      <c r="G433" s="10">
        <v>7.75</v>
      </c>
      <c r="H433" s="54">
        <f t="shared" si="20"/>
        <v>294500</v>
      </c>
      <c r="J433" s="3"/>
    </row>
    <row r="434" spans="1:10" x14ac:dyDescent="0.25">
      <c r="A434" s="7">
        <v>16</v>
      </c>
      <c r="B434" s="8" t="s">
        <v>1141</v>
      </c>
      <c r="C434" s="9" t="s">
        <v>888</v>
      </c>
      <c r="D434" s="116">
        <v>6940</v>
      </c>
      <c r="E434" s="116">
        <v>60</v>
      </c>
      <c r="F434" s="116">
        <f t="shared" si="21"/>
        <v>7000</v>
      </c>
      <c r="G434" s="10">
        <v>1.0900000000000001</v>
      </c>
      <c r="H434" s="54">
        <f t="shared" si="20"/>
        <v>7564.6</v>
      </c>
      <c r="J434" s="3"/>
    </row>
    <row r="435" spans="1:10" x14ac:dyDescent="0.25">
      <c r="A435" s="173">
        <v>17</v>
      </c>
      <c r="B435" s="174" t="s">
        <v>1141</v>
      </c>
      <c r="C435" s="175" t="s">
        <v>1142</v>
      </c>
      <c r="D435" s="176">
        <v>6000</v>
      </c>
      <c r="E435" s="176"/>
      <c r="F435" s="116">
        <f t="shared" si="21"/>
        <v>6000</v>
      </c>
      <c r="G435" s="177">
        <v>0.62</v>
      </c>
      <c r="H435" s="182">
        <f t="shared" si="20"/>
        <v>3720</v>
      </c>
      <c r="J435" s="3"/>
    </row>
    <row r="436" spans="1:10" s="181" customFormat="1" x14ac:dyDescent="0.25">
      <c r="A436" s="7">
        <v>18</v>
      </c>
      <c r="B436" s="8" t="s">
        <v>1141</v>
      </c>
      <c r="C436" s="9" t="s">
        <v>1143</v>
      </c>
      <c r="D436" s="116">
        <v>10480</v>
      </c>
      <c r="E436" s="116">
        <v>20</v>
      </c>
      <c r="F436" s="116">
        <f t="shared" si="21"/>
        <v>10500</v>
      </c>
      <c r="G436" s="10">
        <v>1.33</v>
      </c>
      <c r="H436" s="54">
        <f t="shared" si="20"/>
        <v>13938.400000000001</v>
      </c>
      <c r="I436" s="179"/>
      <c r="J436" s="180"/>
    </row>
    <row r="437" spans="1:10" x14ac:dyDescent="0.25">
      <c r="A437" s="173">
        <v>19</v>
      </c>
      <c r="B437" s="174" t="s">
        <v>1144</v>
      </c>
      <c r="C437" s="175" t="s">
        <v>889</v>
      </c>
      <c r="D437" s="176">
        <v>2000</v>
      </c>
      <c r="E437" s="176"/>
      <c r="F437" s="116">
        <f t="shared" si="21"/>
        <v>2000</v>
      </c>
      <c r="G437" s="177">
        <v>11</v>
      </c>
      <c r="H437" s="182">
        <f t="shared" si="20"/>
        <v>22000</v>
      </c>
      <c r="J437" s="3"/>
    </row>
    <row r="438" spans="1:10" s="181" customFormat="1" x14ac:dyDescent="0.25">
      <c r="A438" s="173">
        <v>20</v>
      </c>
      <c r="B438" s="174" t="s">
        <v>1144</v>
      </c>
      <c r="C438" s="175" t="s">
        <v>1145</v>
      </c>
      <c r="D438" s="176">
        <v>3000</v>
      </c>
      <c r="E438" s="176"/>
      <c r="F438" s="116">
        <f t="shared" si="21"/>
        <v>3000</v>
      </c>
      <c r="G438" s="177">
        <v>20</v>
      </c>
      <c r="H438" s="182">
        <f t="shared" si="20"/>
        <v>60000</v>
      </c>
      <c r="I438" s="179"/>
      <c r="J438" s="180"/>
    </row>
    <row r="439" spans="1:10" s="181" customFormat="1" x14ac:dyDescent="0.25">
      <c r="A439" s="173">
        <v>21</v>
      </c>
      <c r="B439" s="174" t="s">
        <v>1144</v>
      </c>
      <c r="C439" s="175" t="s">
        <v>1146</v>
      </c>
      <c r="D439" s="176">
        <v>1500</v>
      </c>
      <c r="E439" s="176"/>
      <c r="F439" s="116">
        <f t="shared" si="21"/>
        <v>1500</v>
      </c>
      <c r="G439" s="177">
        <v>6</v>
      </c>
      <c r="H439" s="182">
        <f t="shared" si="20"/>
        <v>9000</v>
      </c>
      <c r="I439" s="179"/>
      <c r="J439" s="180"/>
    </row>
    <row r="440" spans="1:10" s="181" customFormat="1" x14ac:dyDescent="0.25">
      <c r="A440" s="7">
        <v>22</v>
      </c>
      <c r="B440" s="8" t="s">
        <v>1147</v>
      </c>
      <c r="C440" s="9" t="s">
        <v>890</v>
      </c>
      <c r="D440" s="116">
        <v>2980</v>
      </c>
      <c r="E440" s="116">
        <v>20</v>
      </c>
      <c r="F440" s="116">
        <f t="shared" si="21"/>
        <v>3000</v>
      </c>
      <c r="G440" s="10">
        <v>4.8</v>
      </c>
      <c r="H440" s="54">
        <f t="shared" si="20"/>
        <v>14304</v>
      </c>
      <c r="I440" s="179"/>
      <c r="J440" s="180"/>
    </row>
    <row r="441" spans="1:10" x14ac:dyDescent="0.25">
      <c r="A441" s="7">
        <v>23</v>
      </c>
      <c r="B441" s="8" t="s">
        <v>1147</v>
      </c>
      <c r="C441" s="9" t="s">
        <v>1148</v>
      </c>
      <c r="D441" s="116">
        <v>1990</v>
      </c>
      <c r="E441" s="116">
        <v>10</v>
      </c>
      <c r="F441" s="116">
        <f t="shared" si="21"/>
        <v>2000</v>
      </c>
      <c r="G441" s="10">
        <v>1.8</v>
      </c>
      <c r="H441" s="54">
        <f t="shared" si="20"/>
        <v>3582</v>
      </c>
      <c r="J441" s="3"/>
    </row>
    <row r="442" spans="1:10" x14ac:dyDescent="0.25">
      <c r="A442" s="173">
        <v>24</v>
      </c>
      <c r="B442" s="174" t="s">
        <v>1149</v>
      </c>
      <c r="C442" s="175" t="s">
        <v>891</v>
      </c>
      <c r="D442" s="176">
        <v>2000</v>
      </c>
      <c r="E442" s="176"/>
      <c r="F442" s="116">
        <f t="shared" si="21"/>
        <v>2000</v>
      </c>
      <c r="G442" s="177">
        <v>34.979999999999997</v>
      </c>
      <c r="H442" s="182">
        <f t="shared" si="20"/>
        <v>69960</v>
      </c>
      <c r="J442" s="3"/>
    </row>
    <row r="443" spans="1:10" s="181" customFormat="1" x14ac:dyDescent="0.25">
      <c r="A443" s="173">
        <v>25</v>
      </c>
      <c r="B443" s="174" t="s">
        <v>1149</v>
      </c>
      <c r="C443" s="175" t="s">
        <v>1150</v>
      </c>
      <c r="D443" s="176">
        <v>300</v>
      </c>
      <c r="E443" s="176"/>
      <c r="F443" s="116">
        <f t="shared" si="21"/>
        <v>300</v>
      </c>
      <c r="G443" s="177">
        <v>52.84</v>
      </c>
      <c r="H443" s="182">
        <f t="shared" si="20"/>
        <v>15852.000000000002</v>
      </c>
      <c r="I443" s="179"/>
      <c r="J443" s="180"/>
    </row>
    <row r="444" spans="1:10" s="181" customFormat="1" x14ac:dyDescent="0.25">
      <c r="A444" s="7">
        <v>26</v>
      </c>
      <c r="B444" s="8" t="s">
        <v>1149</v>
      </c>
      <c r="C444" s="9" t="s">
        <v>1151</v>
      </c>
      <c r="D444" s="116">
        <v>3470</v>
      </c>
      <c r="E444" s="116">
        <v>30</v>
      </c>
      <c r="F444" s="116">
        <f t="shared" si="21"/>
        <v>3500</v>
      </c>
      <c r="G444" s="10">
        <v>18.09</v>
      </c>
      <c r="H444" s="54">
        <f t="shared" si="20"/>
        <v>62772.3</v>
      </c>
      <c r="I444" s="179"/>
      <c r="J444" s="180"/>
    </row>
    <row r="445" spans="1:10" x14ac:dyDescent="0.25">
      <c r="A445" s="173">
        <v>27</v>
      </c>
      <c r="B445" s="174" t="s">
        <v>1149</v>
      </c>
      <c r="C445" s="175" t="s">
        <v>1152</v>
      </c>
      <c r="D445" s="176">
        <v>2000</v>
      </c>
      <c r="E445" s="176"/>
      <c r="F445" s="116">
        <f t="shared" si="21"/>
        <v>2000</v>
      </c>
      <c r="G445" s="177">
        <v>9.8800000000000008</v>
      </c>
      <c r="H445" s="182">
        <f t="shared" si="20"/>
        <v>19760</v>
      </c>
      <c r="J445" s="3"/>
    </row>
    <row r="446" spans="1:10" s="181" customFormat="1" x14ac:dyDescent="0.25">
      <c r="A446" s="173">
        <v>28</v>
      </c>
      <c r="B446" s="174" t="s">
        <v>1153</v>
      </c>
      <c r="C446" s="175" t="s">
        <v>892</v>
      </c>
      <c r="D446" s="176">
        <v>800</v>
      </c>
      <c r="E446" s="176"/>
      <c r="F446" s="116">
        <f t="shared" si="21"/>
        <v>800</v>
      </c>
      <c r="G446" s="177">
        <v>28</v>
      </c>
      <c r="H446" s="182">
        <f t="shared" si="20"/>
        <v>22400</v>
      </c>
      <c r="I446" s="179"/>
      <c r="J446" s="180"/>
    </row>
    <row r="447" spans="1:10" s="181" customFormat="1" ht="16.5" thickBot="1" x14ac:dyDescent="0.3">
      <c r="A447" s="173">
        <v>29</v>
      </c>
      <c r="B447" s="174" t="s">
        <v>1153</v>
      </c>
      <c r="C447" s="175" t="s">
        <v>1154</v>
      </c>
      <c r="D447" s="176">
        <v>150</v>
      </c>
      <c r="E447" s="176"/>
      <c r="F447" s="116">
        <f t="shared" si="21"/>
        <v>150</v>
      </c>
      <c r="G447" s="177">
        <v>42</v>
      </c>
      <c r="H447" s="178">
        <f t="shared" si="20"/>
        <v>6300</v>
      </c>
      <c r="I447" s="179"/>
      <c r="J447" s="180"/>
    </row>
    <row r="448" spans="1:10" s="181" customFormat="1" ht="16.5" thickBot="1" x14ac:dyDescent="0.3">
      <c r="A448" s="7"/>
      <c r="B448" s="8"/>
      <c r="C448" s="9"/>
      <c r="D448" s="116"/>
      <c r="E448" s="119"/>
      <c r="F448" s="116">
        <f t="shared" si="21"/>
        <v>0</v>
      </c>
      <c r="G448" s="48"/>
      <c r="H448" s="133">
        <f>SUM(H427:H447)</f>
        <v>720867.8</v>
      </c>
      <c r="I448" s="179"/>
      <c r="J448" s="180"/>
    </row>
    <row r="449" spans="1:10" x14ac:dyDescent="0.25">
      <c r="A449" s="7"/>
      <c r="B449" s="8"/>
      <c r="C449" s="9"/>
      <c r="D449" s="116"/>
      <c r="E449" s="116"/>
      <c r="F449" s="116">
        <f t="shared" si="21"/>
        <v>0</v>
      </c>
      <c r="G449" s="10"/>
      <c r="H449" s="134"/>
      <c r="J449" s="3"/>
    </row>
    <row r="450" spans="1:10" x14ac:dyDescent="0.25">
      <c r="A450" s="7">
        <v>30</v>
      </c>
      <c r="B450" s="8" t="s">
        <v>1155</v>
      </c>
      <c r="C450" s="9" t="s">
        <v>893</v>
      </c>
      <c r="D450" s="116">
        <v>1350</v>
      </c>
      <c r="E450" s="116">
        <v>150</v>
      </c>
      <c r="F450" s="116">
        <f t="shared" si="21"/>
        <v>1500</v>
      </c>
      <c r="G450" s="10">
        <v>1.96</v>
      </c>
      <c r="H450" s="54">
        <f t="shared" si="20"/>
        <v>2646</v>
      </c>
      <c r="J450" s="3"/>
    </row>
    <row r="451" spans="1:10" x14ac:dyDescent="0.25">
      <c r="A451" s="7">
        <v>31</v>
      </c>
      <c r="B451" s="8" t="s">
        <v>1155</v>
      </c>
      <c r="C451" s="9" t="s">
        <v>1156</v>
      </c>
      <c r="D451" s="116">
        <v>1270</v>
      </c>
      <c r="E451" s="116">
        <v>30</v>
      </c>
      <c r="F451" s="116">
        <f t="shared" si="21"/>
        <v>1300</v>
      </c>
      <c r="G451" s="10">
        <v>2.65</v>
      </c>
      <c r="H451" s="54">
        <f t="shared" si="20"/>
        <v>3365.5</v>
      </c>
      <c r="J451" s="3"/>
    </row>
    <row r="452" spans="1:10" x14ac:dyDescent="0.25">
      <c r="A452" s="7">
        <v>32</v>
      </c>
      <c r="B452" s="8" t="s">
        <v>1157</v>
      </c>
      <c r="C452" s="9" t="s">
        <v>894</v>
      </c>
      <c r="D452" s="116">
        <v>15650</v>
      </c>
      <c r="E452" s="116">
        <v>350</v>
      </c>
      <c r="F452" s="116">
        <f t="shared" si="21"/>
        <v>16000</v>
      </c>
      <c r="G452" s="10">
        <v>2.5499999999999998</v>
      </c>
      <c r="H452" s="54">
        <f t="shared" si="20"/>
        <v>39907.5</v>
      </c>
      <c r="J452" s="3"/>
    </row>
    <row r="453" spans="1:10" x14ac:dyDescent="0.25">
      <c r="A453" s="173">
        <v>33</v>
      </c>
      <c r="B453" s="174" t="s">
        <v>1158</v>
      </c>
      <c r="C453" s="175" t="s">
        <v>895</v>
      </c>
      <c r="D453" s="176">
        <v>6000</v>
      </c>
      <c r="E453" s="176"/>
      <c r="F453" s="116">
        <f t="shared" si="21"/>
        <v>6000</v>
      </c>
      <c r="G453" s="177">
        <v>12.5</v>
      </c>
      <c r="H453" s="182">
        <f t="shared" si="20"/>
        <v>75000</v>
      </c>
      <c r="J453" s="3"/>
    </row>
    <row r="454" spans="1:10" s="181" customFormat="1" x14ac:dyDescent="0.25">
      <c r="A454" s="173">
        <v>34</v>
      </c>
      <c r="B454" s="174" t="s">
        <v>1159</v>
      </c>
      <c r="C454" s="175" t="s">
        <v>896</v>
      </c>
      <c r="D454" s="176">
        <v>2200</v>
      </c>
      <c r="E454" s="176"/>
      <c r="F454" s="116">
        <f t="shared" si="21"/>
        <v>2200</v>
      </c>
      <c r="G454" s="177">
        <v>3.3</v>
      </c>
      <c r="H454" s="182">
        <f t="shared" si="20"/>
        <v>7260</v>
      </c>
      <c r="I454" s="179"/>
      <c r="J454" s="180"/>
    </row>
    <row r="455" spans="1:10" s="181" customFormat="1" x14ac:dyDescent="0.25">
      <c r="A455" s="173">
        <v>35</v>
      </c>
      <c r="B455" s="174" t="s">
        <v>1159</v>
      </c>
      <c r="C455" s="175" t="s">
        <v>1160</v>
      </c>
      <c r="D455" s="176">
        <v>850</v>
      </c>
      <c r="E455" s="176"/>
      <c r="F455" s="116">
        <f t="shared" si="21"/>
        <v>850</v>
      </c>
      <c r="G455" s="177">
        <v>1.8</v>
      </c>
      <c r="H455" s="182">
        <f t="shared" si="20"/>
        <v>1530</v>
      </c>
      <c r="I455" s="179"/>
      <c r="J455" s="180"/>
    </row>
    <row r="456" spans="1:10" s="181" customFormat="1" x14ac:dyDescent="0.25">
      <c r="A456" s="173">
        <v>36</v>
      </c>
      <c r="B456" s="174" t="s">
        <v>1159</v>
      </c>
      <c r="C456" s="175" t="s">
        <v>1161</v>
      </c>
      <c r="D456" s="176">
        <v>2200</v>
      </c>
      <c r="E456" s="176"/>
      <c r="F456" s="116">
        <f t="shared" si="21"/>
        <v>2200</v>
      </c>
      <c r="G456" s="177">
        <v>5.8</v>
      </c>
      <c r="H456" s="182">
        <f t="shared" si="20"/>
        <v>12760</v>
      </c>
      <c r="I456" s="179"/>
      <c r="J456" s="180"/>
    </row>
    <row r="457" spans="1:10" s="181" customFormat="1" x14ac:dyDescent="0.25">
      <c r="A457" s="7">
        <v>37</v>
      </c>
      <c r="B457" s="8" t="s">
        <v>1162</v>
      </c>
      <c r="C457" s="9" t="s">
        <v>897</v>
      </c>
      <c r="D457" s="116">
        <v>1430</v>
      </c>
      <c r="E457" s="116">
        <v>70</v>
      </c>
      <c r="F457" s="116">
        <f t="shared" si="21"/>
        <v>1500</v>
      </c>
      <c r="G457" s="10">
        <v>12.5</v>
      </c>
      <c r="H457" s="54">
        <f t="shared" si="20"/>
        <v>17875</v>
      </c>
      <c r="I457" s="179"/>
      <c r="J457" s="180"/>
    </row>
    <row r="458" spans="1:10" x14ac:dyDescent="0.25">
      <c r="A458" s="173">
        <v>38</v>
      </c>
      <c r="B458" s="174" t="s">
        <v>1162</v>
      </c>
      <c r="C458" s="175" t="s">
        <v>564</v>
      </c>
      <c r="D458" s="176">
        <v>500</v>
      </c>
      <c r="E458" s="176"/>
      <c r="F458" s="116">
        <f t="shared" si="21"/>
        <v>500</v>
      </c>
      <c r="G458" s="177">
        <v>8.1</v>
      </c>
      <c r="H458" s="182">
        <f t="shared" si="20"/>
        <v>4050</v>
      </c>
      <c r="J458" s="3"/>
    </row>
    <row r="459" spans="1:10" s="181" customFormat="1" x14ac:dyDescent="0.25">
      <c r="A459" s="173">
        <v>39</v>
      </c>
      <c r="B459" s="174" t="s">
        <v>1162</v>
      </c>
      <c r="C459" s="175" t="s">
        <v>565</v>
      </c>
      <c r="D459" s="176">
        <v>1000</v>
      </c>
      <c r="E459" s="176"/>
      <c r="F459" s="116">
        <f t="shared" si="21"/>
        <v>1000</v>
      </c>
      <c r="G459" s="177">
        <v>27</v>
      </c>
      <c r="H459" s="182">
        <f t="shared" si="20"/>
        <v>27000</v>
      </c>
      <c r="I459" s="179"/>
      <c r="J459" s="180"/>
    </row>
    <row r="460" spans="1:10" s="181" customFormat="1" x14ac:dyDescent="0.25">
      <c r="A460" s="173">
        <v>40</v>
      </c>
      <c r="B460" s="174" t="s">
        <v>1162</v>
      </c>
      <c r="C460" s="175" t="s">
        <v>566</v>
      </c>
      <c r="D460" s="176">
        <v>1000</v>
      </c>
      <c r="E460" s="176"/>
      <c r="F460" s="116">
        <f t="shared" si="21"/>
        <v>1000</v>
      </c>
      <c r="G460" s="177">
        <v>54</v>
      </c>
      <c r="H460" s="182">
        <f t="shared" si="20"/>
        <v>54000</v>
      </c>
      <c r="I460" s="179"/>
      <c r="J460" s="180"/>
    </row>
    <row r="461" spans="1:10" s="181" customFormat="1" ht="16.5" thickBot="1" x14ac:dyDescent="0.3">
      <c r="A461" s="173">
        <v>41</v>
      </c>
      <c r="B461" s="174" t="s">
        <v>1162</v>
      </c>
      <c r="C461" s="175" t="s">
        <v>563</v>
      </c>
      <c r="D461" s="176">
        <v>800</v>
      </c>
      <c r="E461" s="176"/>
      <c r="F461" s="116">
        <f t="shared" si="21"/>
        <v>800</v>
      </c>
      <c r="G461" s="177">
        <v>7.7</v>
      </c>
      <c r="H461" s="178">
        <f t="shared" si="20"/>
        <v>6160</v>
      </c>
      <c r="I461" s="179"/>
      <c r="J461" s="180"/>
    </row>
    <row r="462" spans="1:10" s="181" customFormat="1" ht="16.5" thickBot="1" x14ac:dyDescent="0.3">
      <c r="A462" s="7"/>
      <c r="B462" s="8"/>
      <c r="C462" s="9"/>
      <c r="D462" s="116"/>
      <c r="E462" s="119"/>
      <c r="F462" s="116">
        <f t="shared" si="21"/>
        <v>0</v>
      </c>
      <c r="G462" s="48"/>
      <c r="H462" s="133">
        <f>SUM(H450:H461)</f>
        <v>251554</v>
      </c>
      <c r="I462" s="179"/>
      <c r="J462" s="180"/>
    </row>
    <row r="463" spans="1:10" x14ac:dyDescent="0.25">
      <c r="A463" s="7"/>
      <c r="B463" s="8"/>
      <c r="C463" s="9"/>
      <c r="D463" s="116"/>
      <c r="E463" s="116"/>
      <c r="F463" s="116">
        <f t="shared" si="21"/>
        <v>0</v>
      </c>
      <c r="G463" s="10"/>
      <c r="H463" s="134"/>
      <c r="J463" s="3"/>
    </row>
    <row r="464" spans="1:10" x14ac:dyDescent="0.25">
      <c r="A464" s="7">
        <v>42</v>
      </c>
      <c r="B464" s="8" t="s">
        <v>1163</v>
      </c>
      <c r="C464" s="9" t="s">
        <v>1164</v>
      </c>
      <c r="D464" s="116">
        <v>9000</v>
      </c>
      <c r="E464" s="116">
        <v>1000</v>
      </c>
      <c r="F464" s="116">
        <f t="shared" si="21"/>
        <v>10000</v>
      </c>
      <c r="G464" s="10">
        <v>1</v>
      </c>
      <c r="H464" s="54">
        <f t="shared" si="20"/>
        <v>9000</v>
      </c>
      <c r="J464" s="3"/>
    </row>
    <row r="465" spans="1:10" x14ac:dyDescent="0.25">
      <c r="A465" s="7">
        <v>43</v>
      </c>
      <c r="B465" s="8" t="s">
        <v>1165</v>
      </c>
      <c r="C465" s="9" t="s">
        <v>715</v>
      </c>
      <c r="D465" s="116">
        <v>7000</v>
      </c>
      <c r="E465" s="116">
        <v>2000</v>
      </c>
      <c r="F465" s="116">
        <f t="shared" si="21"/>
        <v>9000</v>
      </c>
      <c r="G465" s="10">
        <v>1.1000000000000001</v>
      </c>
      <c r="H465" s="54">
        <f t="shared" si="20"/>
        <v>7700.0000000000009</v>
      </c>
      <c r="J465" s="3"/>
    </row>
    <row r="466" spans="1:10" x14ac:dyDescent="0.25">
      <c r="A466" s="7">
        <v>44</v>
      </c>
      <c r="B466" s="8" t="s">
        <v>1165</v>
      </c>
      <c r="C466" s="9" t="s">
        <v>1166</v>
      </c>
      <c r="D466" s="116">
        <v>4000</v>
      </c>
      <c r="E466" s="116">
        <v>1000</v>
      </c>
      <c r="F466" s="116">
        <f t="shared" si="21"/>
        <v>5000</v>
      </c>
      <c r="G466" s="10">
        <v>4</v>
      </c>
      <c r="H466" s="54">
        <f t="shared" si="20"/>
        <v>16000</v>
      </c>
      <c r="J466" s="3"/>
    </row>
    <row r="467" spans="1:10" x14ac:dyDescent="0.25">
      <c r="A467" s="7">
        <v>45</v>
      </c>
      <c r="B467" s="8" t="s">
        <v>1167</v>
      </c>
      <c r="C467" s="9" t="s">
        <v>898</v>
      </c>
      <c r="D467" s="116">
        <v>1170</v>
      </c>
      <c r="E467" s="116">
        <v>30</v>
      </c>
      <c r="F467" s="116">
        <f t="shared" si="21"/>
        <v>1200</v>
      </c>
      <c r="G467" s="10">
        <v>6.9</v>
      </c>
      <c r="H467" s="54">
        <f t="shared" si="20"/>
        <v>8073</v>
      </c>
      <c r="J467" s="3"/>
    </row>
    <row r="468" spans="1:10" x14ac:dyDescent="0.25">
      <c r="A468" s="7">
        <v>46</v>
      </c>
      <c r="B468" s="8" t="s">
        <v>1167</v>
      </c>
      <c r="C468" s="9" t="s">
        <v>1168</v>
      </c>
      <c r="D468" s="116">
        <v>2050</v>
      </c>
      <c r="E468" s="116">
        <v>150</v>
      </c>
      <c r="F468" s="116">
        <f t="shared" si="21"/>
        <v>2200</v>
      </c>
      <c r="G468" s="10">
        <v>5.56</v>
      </c>
      <c r="H468" s="54">
        <f t="shared" si="20"/>
        <v>11398</v>
      </c>
      <c r="J468" s="3"/>
    </row>
    <row r="469" spans="1:10" x14ac:dyDescent="0.25">
      <c r="A469" s="7">
        <v>47</v>
      </c>
      <c r="B469" s="8" t="s">
        <v>1167</v>
      </c>
      <c r="C469" s="9" t="s">
        <v>1169</v>
      </c>
      <c r="D469" s="116">
        <v>11500</v>
      </c>
      <c r="E469" s="116">
        <v>500</v>
      </c>
      <c r="F469" s="116">
        <f t="shared" si="21"/>
        <v>12000</v>
      </c>
      <c r="G469" s="10">
        <v>0.77</v>
      </c>
      <c r="H469" s="54">
        <f t="shared" si="20"/>
        <v>8855</v>
      </c>
      <c r="J469" s="3"/>
    </row>
    <row r="470" spans="1:10" x14ac:dyDescent="0.25">
      <c r="A470" s="7">
        <v>48</v>
      </c>
      <c r="B470" s="8" t="s">
        <v>1170</v>
      </c>
      <c r="C470" s="9" t="s">
        <v>1171</v>
      </c>
      <c r="D470" s="116">
        <v>40</v>
      </c>
      <c r="E470" s="116">
        <v>60</v>
      </c>
      <c r="F470" s="116">
        <f t="shared" si="21"/>
        <v>100</v>
      </c>
      <c r="G470" s="10">
        <v>3.16</v>
      </c>
      <c r="H470" s="54">
        <f t="shared" si="20"/>
        <v>126.4</v>
      </c>
      <c r="J470" s="3"/>
    </row>
    <row r="471" spans="1:10" x14ac:dyDescent="0.25">
      <c r="A471" s="7">
        <v>49</v>
      </c>
      <c r="B471" s="8" t="s">
        <v>1170</v>
      </c>
      <c r="C471" s="9" t="s">
        <v>965</v>
      </c>
      <c r="D471" s="116">
        <v>3880</v>
      </c>
      <c r="E471" s="116">
        <v>120</v>
      </c>
      <c r="F471" s="116">
        <f t="shared" si="21"/>
        <v>4000</v>
      </c>
      <c r="G471" s="10">
        <v>1.75</v>
      </c>
      <c r="H471" s="54">
        <f t="shared" si="20"/>
        <v>6790</v>
      </c>
      <c r="J471" s="3"/>
    </row>
    <row r="472" spans="1:10" x14ac:dyDescent="0.25">
      <c r="A472" s="7">
        <v>50</v>
      </c>
      <c r="B472" s="8" t="s">
        <v>1172</v>
      </c>
      <c r="C472" s="9" t="s">
        <v>1173</v>
      </c>
      <c r="D472" s="116">
        <v>4000</v>
      </c>
      <c r="E472" s="116">
        <v>500</v>
      </c>
      <c r="F472" s="116">
        <f t="shared" si="21"/>
        <v>4500</v>
      </c>
      <c r="G472" s="10">
        <v>2.0499999999999998</v>
      </c>
      <c r="H472" s="54">
        <f t="shared" si="20"/>
        <v>8200</v>
      </c>
      <c r="J472" s="3"/>
    </row>
    <row r="473" spans="1:10" x14ac:dyDescent="0.25">
      <c r="A473" s="7">
        <v>51</v>
      </c>
      <c r="B473" s="8" t="s">
        <v>1172</v>
      </c>
      <c r="C473" s="9" t="s">
        <v>1174</v>
      </c>
      <c r="D473" s="116">
        <v>13000</v>
      </c>
      <c r="E473" s="116">
        <v>2000</v>
      </c>
      <c r="F473" s="116">
        <f t="shared" si="21"/>
        <v>15000</v>
      </c>
      <c r="G473" s="10">
        <v>0.99</v>
      </c>
      <c r="H473" s="54">
        <f t="shared" si="20"/>
        <v>12870</v>
      </c>
      <c r="J473" s="3"/>
    </row>
    <row r="474" spans="1:10" x14ac:dyDescent="0.25">
      <c r="A474" s="7">
        <v>52</v>
      </c>
      <c r="B474" s="8" t="s">
        <v>1175</v>
      </c>
      <c r="C474" s="9" t="s">
        <v>1176</v>
      </c>
      <c r="D474" s="116">
        <v>14000</v>
      </c>
      <c r="E474" s="116">
        <v>2000</v>
      </c>
      <c r="F474" s="116">
        <f t="shared" si="21"/>
        <v>16000</v>
      </c>
      <c r="G474" s="10">
        <v>1.91</v>
      </c>
      <c r="H474" s="54">
        <f t="shared" si="20"/>
        <v>26740</v>
      </c>
      <c r="J474" s="3"/>
    </row>
    <row r="475" spans="1:10" x14ac:dyDescent="0.25">
      <c r="A475" s="7">
        <v>53</v>
      </c>
      <c r="B475" s="8" t="s">
        <v>1175</v>
      </c>
      <c r="C475" s="9" t="s">
        <v>1177</v>
      </c>
      <c r="D475" s="116">
        <v>9500</v>
      </c>
      <c r="E475" s="116">
        <v>1500</v>
      </c>
      <c r="F475" s="116">
        <f t="shared" si="21"/>
        <v>11000</v>
      </c>
      <c r="G475" s="10">
        <v>4.54</v>
      </c>
      <c r="H475" s="54">
        <f t="shared" si="20"/>
        <v>43130</v>
      </c>
      <c r="J475" s="3"/>
    </row>
    <row r="476" spans="1:10" x14ac:dyDescent="0.25">
      <c r="A476" s="7">
        <v>54</v>
      </c>
      <c r="B476" s="8" t="s">
        <v>1178</v>
      </c>
      <c r="C476" s="9" t="s">
        <v>899</v>
      </c>
      <c r="D476" s="116">
        <v>950</v>
      </c>
      <c r="E476" s="116">
        <v>250</v>
      </c>
      <c r="F476" s="116">
        <f t="shared" si="21"/>
        <v>1200</v>
      </c>
      <c r="G476" s="10">
        <v>26.8</v>
      </c>
      <c r="H476" s="54">
        <f t="shared" si="20"/>
        <v>25460</v>
      </c>
      <c r="J476" s="3"/>
    </row>
    <row r="477" spans="1:10" x14ac:dyDescent="0.25">
      <c r="A477" s="7">
        <v>55</v>
      </c>
      <c r="B477" s="8" t="s">
        <v>1178</v>
      </c>
      <c r="C477" s="9" t="s">
        <v>1179</v>
      </c>
      <c r="D477" s="116">
        <v>750</v>
      </c>
      <c r="E477" s="116">
        <v>50</v>
      </c>
      <c r="F477" s="116">
        <f t="shared" si="21"/>
        <v>800</v>
      </c>
      <c r="G477" s="10">
        <v>14.98</v>
      </c>
      <c r="H477" s="54">
        <f t="shared" si="20"/>
        <v>11235</v>
      </c>
      <c r="J477" s="3"/>
    </row>
    <row r="478" spans="1:10" x14ac:dyDescent="0.25">
      <c r="A478" s="157">
        <v>56</v>
      </c>
      <c r="B478" s="72" t="s">
        <v>254</v>
      </c>
      <c r="C478" s="73" t="s">
        <v>716</v>
      </c>
      <c r="D478" s="116">
        <v>75</v>
      </c>
      <c r="E478" s="116">
        <v>75</v>
      </c>
      <c r="F478" s="116">
        <f t="shared" si="21"/>
        <v>150</v>
      </c>
      <c r="G478" s="71">
        <v>25.12</v>
      </c>
      <c r="H478" s="158">
        <f t="shared" si="20"/>
        <v>1884</v>
      </c>
      <c r="J478" s="3"/>
    </row>
    <row r="479" spans="1:10" s="160" customFormat="1" x14ac:dyDescent="0.25">
      <c r="A479" s="157">
        <v>57</v>
      </c>
      <c r="B479" s="72" t="s">
        <v>254</v>
      </c>
      <c r="C479" s="73" t="s">
        <v>256</v>
      </c>
      <c r="D479" s="116">
        <v>20</v>
      </c>
      <c r="E479" s="116">
        <v>20</v>
      </c>
      <c r="F479" s="116">
        <f t="shared" si="21"/>
        <v>40</v>
      </c>
      <c r="G479" s="71">
        <v>74.75</v>
      </c>
      <c r="H479" s="158">
        <f t="shared" si="20"/>
        <v>1495</v>
      </c>
      <c r="I479" s="159" t="s">
        <v>1221</v>
      </c>
      <c r="J479" s="131"/>
    </row>
    <row r="480" spans="1:10" s="160" customFormat="1" x14ac:dyDescent="0.25">
      <c r="A480" s="157">
        <v>58</v>
      </c>
      <c r="B480" s="72" t="s">
        <v>254</v>
      </c>
      <c r="C480" s="73" t="s">
        <v>255</v>
      </c>
      <c r="D480" s="116">
        <v>260</v>
      </c>
      <c r="E480" s="116">
        <v>260</v>
      </c>
      <c r="F480" s="116">
        <f t="shared" si="21"/>
        <v>520</v>
      </c>
      <c r="G480" s="71">
        <v>42.35</v>
      </c>
      <c r="H480" s="158">
        <f t="shared" si="20"/>
        <v>11011</v>
      </c>
      <c r="I480" s="159" t="s">
        <v>1221</v>
      </c>
      <c r="J480" s="131"/>
    </row>
    <row r="481" spans="1:10" s="160" customFormat="1" x14ac:dyDescent="0.25">
      <c r="A481" s="157">
        <v>59</v>
      </c>
      <c r="B481" s="72" t="s">
        <v>254</v>
      </c>
      <c r="C481" s="73" t="s">
        <v>257</v>
      </c>
      <c r="D481" s="116">
        <v>50</v>
      </c>
      <c r="E481" s="116">
        <v>50</v>
      </c>
      <c r="F481" s="116">
        <f t="shared" si="21"/>
        <v>100</v>
      </c>
      <c r="G481" s="71">
        <v>10.88</v>
      </c>
      <c r="H481" s="158">
        <f t="shared" si="20"/>
        <v>544</v>
      </c>
      <c r="I481" s="159" t="s">
        <v>1221</v>
      </c>
      <c r="J481" s="131"/>
    </row>
    <row r="482" spans="1:10" s="160" customFormat="1" x14ac:dyDescent="0.25">
      <c r="A482" s="7">
        <v>60</v>
      </c>
      <c r="B482" s="8" t="s">
        <v>1180</v>
      </c>
      <c r="C482" s="9" t="s">
        <v>900</v>
      </c>
      <c r="D482" s="116">
        <v>6700</v>
      </c>
      <c r="E482" s="116">
        <v>800</v>
      </c>
      <c r="F482" s="116">
        <f t="shared" ref="F482:F519" si="22">E482+D482</f>
        <v>7500</v>
      </c>
      <c r="G482" s="10">
        <v>1.72</v>
      </c>
      <c r="H482" s="54">
        <f t="shared" si="20"/>
        <v>11524</v>
      </c>
      <c r="I482" s="159" t="s">
        <v>1221</v>
      </c>
      <c r="J482" s="131"/>
    </row>
    <row r="483" spans="1:10" x14ac:dyDescent="0.25">
      <c r="A483" s="7">
        <v>61</v>
      </c>
      <c r="B483" s="8" t="s">
        <v>1181</v>
      </c>
      <c r="C483" s="9" t="s">
        <v>1198</v>
      </c>
      <c r="D483" s="116">
        <v>2250</v>
      </c>
      <c r="E483" s="116">
        <v>250</v>
      </c>
      <c r="F483" s="116">
        <f t="shared" si="22"/>
        <v>2500</v>
      </c>
      <c r="G483" s="10">
        <v>3.65</v>
      </c>
      <c r="H483" s="54">
        <f t="shared" si="20"/>
        <v>8212.5</v>
      </c>
      <c r="J483" s="3"/>
    </row>
    <row r="484" spans="1:10" x14ac:dyDescent="0.25">
      <c r="A484" s="7">
        <v>62</v>
      </c>
      <c r="B484" s="8" t="s">
        <v>1182</v>
      </c>
      <c r="C484" s="9" t="s">
        <v>1183</v>
      </c>
      <c r="D484" s="116">
        <v>5500</v>
      </c>
      <c r="E484" s="116">
        <v>500</v>
      </c>
      <c r="F484" s="116">
        <f t="shared" si="22"/>
        <v>6000</v>
      </c>
      <c r="G484" s="10">
        <v>1.89</v>
      </c>
      <c r="H484" s="54">
        <f t="shared" si="20"/>
        <v>10395</v>
      </c>
      <c r="J484" s="3"/>
    </row>
    <row r="485" spans="1:10" x14ac:dyDescent="0.25">
      <c r="A485" s="7">
        <v>63</v>
      </c>
      <c r="B485" s="8" t="s">
        <v>1182</v>
      </c>
      <c r="C485" s="9" t="s">
        <v>1184</v>
      </c>
      <c r="D485" s="116">
        <v>10600</v>
      </c>
      <c r="E485" s="116">
        <v>400</v>
      </c>
      <c r="F485" s="116">
        <f t="shared" si="22"/>
        <v>11000</v>
      </c>
      <c r="G485" s="10">
        <v>1.87</v>
      </c>
      <c r="H485" s="54">
        <f t="shared" si="20"/>
        <v>19822</v>
      </c>
      <c r="J485" s="3"/>
    </row>
    <row r="486" spans="1:10" x14ac:dyDescent="0.25">
      <c r="A486" s="7">
        <v>64</v>
      </c>
      <c r="B486" s="8" t="s">
        <v>1185</v>
      </c>
      <c r="C486" s="9" t="s">
        <v>1186</v>
      </c>
      <c r="D486" s="116">
        <v>75000</v>
      </c>
      <c r="E486" s="116">
        <v>5000</v>
      </c>
      <c r="F486" s="116">
        <f t="shared" si="22"/>
        <v>80000</v>
      </c>
      <c r="G486" s="10">
        <v>0.25</v>
      </c>
      <c r="H486" s="54">
        <f t="shared" si="20"/>
        <v>18750</v>
      </c>
      <c r="J486" s="3"/>
    </row>
    <row r="487" spans="1:10" x14ac:dyDescent="0.25">
      <c r="A487" s="7">
        <v>65</v>
      </c>
      <c r="B487" s="8" t="s">
        <v>1185</v>
      </c>
      <c r="C487" s="9" t="s">
        <v>1187</v>
      </c>
      <c r="D487" s="116">
        <v>13000</v>
      </c>
      <c r="E487" s="116">
        <v>2000</v>
      </c>
      <c r="F487" s="116">
        <f t="shared" si="22"/>
        <v>15000</v>
      </c>
      <c r="G487" s="10">
        <v>0.27</v>
      </c>
      <c r="H487" s="54">
        <f t="shared" si="20"/>
        <v>3510.0000000000005</v>
      </c>
      <c r="J487" s="3"/>
    </row>
    <row r="488" spans="1:10" x14ac:dyDescent="0.25">
      <c r="A488" s="7">
        <v>66</v>
      </c>
      <c r="B488" s="8" t="s">
        <v>1185</v>
      </c>
      <c r="C488" s="9" t="s">
        <v>1199</v>
      </c>
      <c r="D488" s="116">
        <v>1400</v>
      </c>
      <c r="E488" s="116">
        <v>100</v>
      </c>
      <c r="F488" s="116">
        <f t="shared" si="22"/>
        <v>1500</v>
      </c>
      <c r="G488" s="10">
        <v>9.85</v>
      </c>
      <c r="H488" s="54">
        <f t="shared" si="20"/>
        <v>13790</v>
      </c>
      <c r="J488" s="3"/>
    </row>
    <row r="489" spans="1:10" x14ac:dyDescent="0.25">
      <c r="A489" s="7">
        <v>67</v>
      </c>
      <c r="B489" s="8" t="s">
        <v>1185</v>
      </c>
      <c r="C489" s="9" t="s">
        <v>1188</v>
      </c>
      <c r="D489" s="116">
        <v>39000</v>
      </c>
      <c r="E489" s="116">
        <v>1000</v>
      </c>
      <c r="F489" s="116">
        <f t="shared" si="22"/>
        <v>40000</v>
      </c>
      <c r="G489" s="10">
        <v>0.25</v>
      </c>
      <c r="H489" s="54">
        <f t="shared" si="20"/>
        <v>9750</v>
      </c>
      <c r="J489" s="3"/>
    </row>
    <row r="490" spans="1:10" x14ac:dyDescent="0.25">
      <c r="A490" s="7">
        <v>68</v>
      </c>
      <c r="B490" s="8" t="s">
        <v>1189</v>
      </c>
      <c r="C490" s="9" t="s">
        <v>1190</v>
      </c>
      <c r="D490" s="116">
        <v>47500</v>
      </c>
      <c r="E490" s="116">
        <v>2500</v>
      </c>
      <c r="F490" s="116">
        <f t="shared" si="22"/>
        <v>50000</v>
      </c>
      <c r="G490" s="10">
        <v>0.27</v>
      </c>
      <c r="H490" s="54">
        <f t="shared" ref="H490:H569" si="23">D490*G490</f>
        <v>12825</v>
      </c>
      <c r="J490" s="3"/>
    </row>
    <row r="491" spans="1:10" x14ac:dyDescent="0.25">
      <c r="A491" s="7">
        <v>69</v>
      </c>
      <c r="B491" s="8" t="s">
        <v>1189</v>
      </c>
      <c r="C491" s="9" t="s">
        <v>966</v>
      </c>
      <c r="D491" s="116">
        <v>44000</v>
      </c>
      <c r="E491" s="116">
        <v>3000</v>
      </c>
      <c r="F491" s="116">
        <f t="shared" si="22"/>
        <v>47000</v>
      </c>
      <c r="G491" s="10">
        <v>0.31</v>
      </c>
      <c r="H491" s="54">
        <f t="shared" si="23"/>
        <v>13640</v>
      </c>
      <c r="J491" s="3"/>
    </row>
    <row r="492" spans="1:10" x14ac:dyDescent="0.25">
      <c r="A492" s="7">
        <v>70</v>
      </c>
      <c r="B492" s="8" t="s">
        <v>1191</v>
      </c>
      <c r="C492" s="9" t="s">
        <v>1192</v>
      </c>
      <c r="D492" s="116">
        <v>13800</v>
      </c>
      <c r="E492" s="116">
        <v>200</v>
      </c>
      <c r="F492" s="116">
        <f t="shared" si="22"/>
        <v>14000</v>
      </c>
      <c r="G492" s="10">
        <v>0.64</v>
      </c>
      <c r="H492" s="54">
        <f t="shared" si="23"/>
        <v>8832</v>
      </c>
      <c r="J492" s="3"/>
    </row>
    <row r="493" spans="1:10" x14ac:dyDescent="0.25">
      <c r="A493" s="7">
        <v>71</v>
      </c>
      <c r="B493" s="8" t="s">
        <v>1191</v>
      </c>
      <c r="C493" s="9" t="s">
        <v>1193</v>
      </c>
      <c r="D493" s="116">
        <v>88000</v>
      </c>
      <c r="E493" s="116">
        <v>2000</v>
      </c>
      <c r="F493" s="116">
        <f t="shared" si="22"/>
        <v>90000</v>
      </c>
      <c r="G493" s="10">
        <v>0.28000000000000003</v>
      </c>
      <c r="H493" s="54">
        <f t="shared" si="23"/>
        <v>24640.000000000004</v>
      </c>
      <c r="J493" s="3"/>
    </row>
    <row r="494" spans="1:10" x14ac:dyDescent="0.25">
      <c r="A494" s="7">
        <v>72</v>
      </c>
      <c r="B494" s="8" t="s">
        <v>1191</v>
      </c>
      <c r="C494" s="9" t="s">
        <v>1194</v>
      </c>
      <c r="D494" s="116">
        <v>59000</v>
      </c>
      <c r="E494" s="116">
        <v>1000</v>
      </c>
      <c r="F494" s="116">
        <f t="shared" si="22"/>
        <v>60000</v>
      </c>
      <c r="G494" s="10">
        <v>0.27</v>
      </c>
      <c r="H494" s="54">
        <f t="shared" si="23"/>
        <v>15930.000000000002</v>
      </c>
      <c r="J494" s="3"/>
    </row>
    <row r="495" spans="1:10" x14ac:dyDescent="0.25">
      <c r="A495" s="7">
        <v>73</v>
      </c>
      <c r="B495" s="8" t="s">
        <v>1195</v>
      </c>
      <c r="C495" s="9" t="s">
        <v>901</v>
      </c>
      <c r="D495" s="116">
        <v>9000</v>
      </c>
      <c r="E495" s="116">
        <v>1000</v>
      </c>
      <c r="F495" s="116">
        <f t="shared" si="22"/>
        <v>10000</v>
      </c>
      <c r="G495" s="10">
        <v>0.35</v>
      </c>
      <c r="H495" s="54">
        <f t="shared" si="23"/>
        <v>3150</v>
      </c>
      <c r="J495" s="3"/>
    </row>
    <row r="496" spans="1:10" x14ac:dyDescent="0.25">
      <c r="A496" s="7">
        <v>74</v>
      </c>
      <c r="B496" s="8" t="s">
        <v>1195</v>
      </c>
      <c r="C496" s="9" t="s">
        <v>1196</v>
      </c>
      <c r="D496" s="116">
        <v>29200</v>
      </c>
      <c r="E496" s="116">
        <v>800</v>
      </c>
      <c r="F496" s="116">
        <f t="shared" si="22"/>
        <v>30000</v>
      </c>
      <c r="G496" s="10">
        <v>0.2</v>
      </c>
      <c r="H496" s="54">
        <f t="shared" si="23"/>
        <v>5840</v>
      </c>
      <c r="J496" s="3"/>
    </row>
    <row r="497" spans="1:10" x14ac:dyDescent="0.25">
      <c r="A497" s="7">
        <v>75</v>
      </c>
      <c r="B497" s="8" t="s">
        <v>1195</v>
      </c>
      <c r="C497" s="9" t="s">
        <v>720</v>
      </c>
      <c r="D497" s="116">
        <v>33200</v>
      </c>
      <c r="E497" s="116">
        <v>800</v>
      </c>
      <c r="F497" s="116">
        <f t="shared" si="22"/>
        <v>34000</v>
      </c>
      <c r="G497" s="10">
        <v>0.28000000000000003</v>
      </c>
      <c r="H497" s="54">
        <f t="shared" si="23"/>
        <v>9296</v>
      </c>
      <c r="J497" s="3"/>
    </row>
    <row r="498" spans="1:10" x14ac:dyDescent="0.25">
      <c r="A498" s="7">
        <v>76</v>
      </c>
      <c r="B498" s="8" t="s">
        <v>721</v>
      </c>
      <c r="C498" s="9" t="s">
        <v>902</v>
      </c>
      <c r="D498" s="116">
        <v>20000</v>
      </c>
      <c r="E498" s="116">
        <v>6000</v>
      </c>
      <c r="F498" s="116">
        <f t="shared" si="22"/>
        <v>26000</v>
      </c>
      <c r="G498" s="10">
        <v>0.31</v>
      </c>
      <c r="H498" s="54">
        <f t="shared" si="23"/>
        <v>6200</v>
      </c>
      <c r="J498" s="3"/>
    </row>
    <row r="499" spans="1:10" x14ac:dyDescent="0.25">
      <c r="A499" s="173">
        <v>77</v>
      </c>
      <c r="B499" s="193" t="s">
        <v>722</v>
      </c>
      <c r="C499" s="194" t="s">
        <v>907</v>
      </c>
      <c r="D499" s="176">
        <v>3500</v>
      </c>
      <c r="E499" s="176"/>
      <c r="F499" s="116">
        <f t="shared" si="22"/>
        <v>3500</v>
      </c>
      <c r="G499" s="195">
        <v>0.88</v>
      </c>
      <c r="H499" s="244">
        <f t="shared" si="23"/>
        <v>3080</v>
      </c>
      <c r="J499" s="3"/>
    </row>
    <row r="500" spans="1:10" s="181" customFormat="1" ht="16.5" thickBot="1" x14ac:dyDescent="0.3">
      <c r="A500" s="173">
        <v>78</v>
      </c>
      <c r="B500" s="193" t="s">
        <v>722</v>
      </c>
      <c r="C500" s="194" t="s">
        <v>723</v>
      </c>
      <c r="D500" s="176">
        <v>4000</v>
      </c>
      <c r="E500" s="176"/>
      <c r="F500" s="116">
        <f t="shared" si="22"/>
        <v>4000</v>
      </c>
      <c r="G500" s="195">
        <v>0.54</v>
      </c>
      <c r="H500" s="196">
        <f t="shared" si="23"/>
        <v>2160</v>
      </c>
      <c r="I500" s="179"/>
      <c r="J500" s="180"/>
    </row>
    <row r="501" spans="1:10" s="181" customFormat="1" ht="16.5" thickBot="1" x14ac:dyDescent="0.3">
      <c r="A501" s="7"/>
      <c r="B501" s="8"/>
      <c r="C501" s="9"/>
      <c r="D501" s="116"/>
      <c r="E501" s="119"/>
      <c r="F501" s="116">
        <f t="shared" si="22"/>
        <v>0</v>
      </c>
      <c r="G501" s="48"/>
      <c r="H501" s="133">
        <f>SUM(H464:H500)</f>
        <v>411857.9</v>
      </c>
      <c r="I501" s="179"/>
      <c r="J501" s="180"/>
    </row>
    <row r="502" spans="1:10" x14ac:dyDescent="0.25">
      <c r="A502" s="7"/>
      <c r="B502" s="8"/>
      <c r="C502" s="9"/>
      <c r="D502" s="116"/>
      <c r="E502" s="116"/>
      <c r="F502" s="116">
        <f t="shared" si="22"/>
        <v>0</v>
      </c>
      <c r="G502" s="10"/>
      <c r="H502" s="134"/>
      <c r="J502" s="3"/>
    </row>
    <row r="503" spans="1:10" x14ac:dyDescent="0.25">
      <c r="A503" s="7">
        <v>79</v>
      </c>
      <c r="B503" s="8" t="s">
        <v>724</v>
      </c>
      <c r="C503" s="9" t="s">
        <v>903</v>
      </c>
      <c r="D503" s="116">
        <v>5850</v>
      </c>
      <c r="E503" s="116">
        <v>150</v>
      </c>
      <c r="F503" s="116">
        <f t="shared" si="22"/>
        <v>6000</v>
      </c>
      <c r="G503" s="10">
        <v>2.36</v>
      </c>
      <c r="H503" s="54">
        <f t="shared" si="23"/>
        <v>13806</v>
      </c>
      <c r="J503" s="3"/>
    </row>
    <row r="504" spans="1:10" x14ac:dyDescent="0.25">
      <c r="A504" s="7">
        <v>80</v>
      </c>
      <c r="B504" s="8" t="s">
        <v>725</v>
      </c>
      <c r="C504" s="9" t="s">
        <v>726</v>
      </c>
      <c r="D504" s="116">
        <v>3950</v>
      </c>
      <c r="E504" s="116">
        <v>50</v>
      </c>
      <c r="F504" s="116">
        <f t="shared" si="22"/>
        <v>4000</v>
      </c>
      <c r="G504" s="10">
        <v>0.52</v>
      </c>
      <c r="H504" s="54">
        <f t="shared" si="23"/>
        <v>2054</v>
      </c>
      <c r="J504" s="3"/>
    </row>
    <row r="505" spans="1:10" x14ac:dyDescent="0.25">
      <c r="A505" s="7">
        <v>81</v>
      </c>
      <c r="B505" s="8" t="s">
        <v>725</v>
      </c>
      <c r="C505" s="9" t="s">
        <v>727</v>
      </c>
      <c r="D505" s="116">
        <v>3950</v>
      </c>
      <c r="E505" s="116">
        <v>50</v>
      </c>
      <c r="F505" s="116">
        <f t="shared" si="22"/>
        <v>4000</v>
      </c>
      <c r="G505" s="10">
        <v>1.23</v>
      </c>
      <c r="H505" s="54">
        <f t="shared" si="23"/>
        <v>4858.5</v>
      </c>
      <c r="J505" s="3"/>
    </row>
    <row r="506" spans="1:10" x14ac:dyDescent="0.25">
      <c r="A506" s="7">
        <v>82</v>
      </c>
      <c r="B506" s="8" t="s">
        <v>728</v>
      </c>
      <c r="C506" s="9" t="s">
        <v>729</v>
      </c>
      <c r="D506" s="116">
        <v>5850</v>
      </c>
      <c r="E506" s="116">
        <v>150</v>
      </c>
      <c r="F506" s="116">
        <f t="shared" si="22"/>
        <v>6000</v>
      </c>
      <c r="G506" s="10">
        <v>1.59</v>
      </c>
      <c r="H506" s="54">
        <f t="shared" si="23"/>
        <v>9301.5</v>
      </c>
      <c r="J506" s="3"/>
    </row>
    <row r="507" spans="1:10" x14ac:dyDescent="0.25">
      <c r="A507" s="7">
        <v>83</v>
      </c>
      <c r="B507" s="8" t="s">
        <v>728</v>
      </c>
      <c r="C507" s="9" t="s">
        <v>730</v>
      </c>
      <c r="D507" s="116">
        <v>10850</v>
      </c>
      <c r="E507" s="116">
        <v>150</v>
      </c>
      <c r="F507" s="116">
        <f t="shared" si="22"/>
        <v>11000</v>
      </c>
      <c r="G507" s="10">
        <v>0.87</v>
      </c>
      <c r="H507" s="54">
        <f t="shared" si="23"/>
        <v>9439.5</v>
      </c>
      <c r="J507" s="3"/>
    </row>
    <row r="508" spans="1:10" x14ac:dyDescent="0.25">
      <c r="A508" s="7">
        <v>84</v>
      </c>
      <c r="B508" s="8" t="s">
        <v>731</v>
      </c>
      <c r="C508" s="9" t="s">
        <v>904</v>
      </c>
      <c r="D508" s="116">
        <v>9850</v>
      </c>
      <c r="E508" s="116">
        <v>150</v>
      </c>
      <c r="F508" s="116">
        <f t="shared" si="22"/>
        <v>10000</v>
      </c>
      <c r="G508" s="10">
        <v>0.53</v>
      </c>
      <c r="H508" s="54">
        <f t="shared" si="23"/>
        <v>5220.5</v>
      </c>
      <c r="J508" s="3"/>
    </row>
    <row r="509" spans="1:10" x14ac:dyDescent="0.25">
      <c r="A509" s="7">
        <v>85</v>
      </c>
      <c r="B509" s="8" t="s">
        <v>732</v>
      </c>
      <c r="C509" s="9" t="s">
        <v>905</v>
      </c>
      <c r="D509" s="116">
        <v>32000</v>
      </c>
      <c r="E509" s="116">
        <v>1000</v>
      </c>
      <c r="F509" s="116">
        <f t="shared" si="22"/>
        <v>33000</v>
      </c>
      <c r="G509" s="10">
        <v>1.61</v>
      </c>
      <c r="H509" s="54">
        <f t="shared" si="23"/>
        <v>51520</v>
      </c>
      <c r="J509" s="3"/>
    </row>
    <row r="510" spans="1:10" x14ac:dyDescent="0.25">
      <c r="A510" s="245">
        <v>86</v>
      </c>
      <c r="B510" s="246" t="s">
        <v>1200</v>
      </c>
      <c r="C510" s="247" t="s">
        <v>908</v>
      </c>
      <c r="D510" s="248">
        <v>500</v>
      </c>
      <c r="E510" s="248"/>
      <c r="F510" s="116">
        <f t="shared" si="22"/>
        <v>500</v>
      </c>
      <c r="G510" s="249">
        <v>4.0999999999999996</v>
      </c>
      <c r="H510" s="250">
        <f t="shared" si="23"/>
        <v>2050</v>
      </c>
      <c r="J510" s="3"/>
    </row>
    <row r="511" spans="1:10" s="253" customFormat="1" x14ac:dyDescent="0.25">
      <c r="A511" s="245">
        <v>87</v>
      </c>
      <c r="B511" s="246" t="s">
        <v>1200</v>
      </c>
      <c r="C511" s="247" t="s">
        <v>1201</v>
      </c>
      <c r="D511" s="248">
        <v>500</v>
      </c>
      <c r="E511" s="248"/>
      <c r="F511" s="116">
        <f t="shared" si="22"/>
        <v>500</v>
      </c>
      <c r="G511" s="249">
        <v>6.27</v>
      </c>
      <c r="H511" s="250">
        <f t="shared" si="23"/>
        <v>3135</v>
      </c>
      <c r="I511" s="251"/>
      <c r="J511" s="252"/>
    </row>
    <row r="512" spans="1:10" s="253" customFormat="1" x14ac:dyDescent="0.25">
      <c r="A512" s="7">
        <v>88</v>
      </c>
      <c r="B512" s="8" t="s">
        <v>733</v>
      </c>
      <c r="C512" s="9" t="s">
        <v>906</v>
      </c>
      <c r="D512" s="116">
        <v>5500</v>
      </c>
      <c r="E512" s="116">
        <v>500</v>
      </c>
      <c r="F512" s="116">
        <f t="shared" si="22"/>
        <v>6000</v>
      </c>
      <c r="G512" s="10">
        <v>2.11</v>
      </c>
      <c r="H512" s="54">
        <f t="shared" si="23"/>
        <v>11605</v>
      </c>
      <c r="I512" s="251"/>
      <c r="J512" s="252"/>
    </row>
    <row r="513" spans="1:10" ht="16.5" thickBot="1" x14ac:dyDescent="0.3">
      <c r="A513" s="173">
        <v>89</v>
      </c>
      <c r="B513" s="174" t="s">
        <v>734</v>
      </c>
      <c r="C513" s="175" t="s">
        <v>1202</v>
      </c>
      <c r="D513" s="176">
        <v>3500</v>
      </c>
      <c r="E513" s="176"/>
      <c r="F513" s="116">
        <f t="shared" si="22"/>
        <v>3500</v>
      </c>
      <c r="G513" s="177">
        <v>9.9</v>
      </c>
      <c r="H513" s="178">
        <f t="shared" si="23"/>
        <v>34650</v>
      </c>
      <c r="J513" s="3"/>
    </row>
    <row r="514" spans="1:10" s="181" customFormat="1" ht="16.5" thickBot="1" x14ac:dyDescent="0.3">
      <c r="A514" s="7"/>
      <c r="B514" s="8"/>
      <c r="C514" s="9"/>
      <c r="D514" s="116"/>
      <c r="E514" s="119"/>
      <c r="F514" s="116">
        <f t="shared" si="22"/>
        <v>0</v>
      </c>
      <c r="G514" s="48"/>
      <c r="H514" s="133">
        <f>SUM(H503:H513)</f>
        <v>147640</v>
      </c>
      <c r="I514" s="179"/>
      <c r="J514" s="180"/>
    </row>
    <row r="515" spans="1:10" x14ac:dyDescent="0.25">
      <c r="A515" s="7"/>
      <c r="B515" s="8"/>
      <c r="C515" s="9"/>
      <c r="D515" s="116"/>
      <c r="E515" s="116"/>
      <c r="F515" s="116">
        <f t="shared" si="22"/>
        <v>0</v>
      </c>
      <c r="G515" s="10"/>
      <c r="H515" s="134"/>
      <c r="J515" s="3"/>
    </row>
    <row r="516" spans="1:10" x14ac:dyDescent="0.25">
      <c r="A516" s="7">
        <v>90</v>
      </c>
      <c r="B516" s="13" t="s">
        <v>529</v>
      </c>
      <c r="C516" s="14" t="s">
        <v>909</v>
      </c>
      <c r="D516" s="117">
        <v>3980</v>
      </c>
      <c r="E516" s="122">
        <v>20</v>
      </c>
      <c r="F516" s="116">
        <f t="shared" si="22"/>
        <v>4000</v>
      </c>
      <c r="G516" s="10">
        <v>5.75</v>
      </c>
      <c r="H516" s="54">
        <f t="shared" si="23"/>
        <v>22885</v>
      </c>
      <c r="J516" s="3"/>
    </row>
    <row r="517" spans="1:10" x14ac:dyDescent="0.25">
      <c r="A517" s="173">
        <v>91</v>
      </c>
      <c r="B517" s="254" t="s">
        <v>1203</v>
      </c>
      <c r="C517" s="255" t="s">
        <v>910</v>
      </c>
      <c r="D517" s="192">
        <v>8000</v>
      </c>
      <c r="E517" s="192"/>
      <c r="F517" s="116">
        <f t="shared" si="22"/>
        <v>8000</v>
      </c>
      <c r="G517" s="177">
        <v>3.6</v>
      </c>
      <c r="H517" s="182">
        <f t="shared" si="23"/>
        <v>28800</v>
      </c>
      <c r="J517" s="3"/>
    </row>
    <row r="518" spans="1:10" s="181" customFormat="1" x14ac:dyDescent="0.25">
      <c r="A518" s="173">
        <v>92</v>
      </c>
      <c r="B518" s="254" t="s">
        <v>1203</v>
      </c>
      <c r="C518" s="255" t="s">
        <v>391</v>
      </c>
      <c r="D518" s="192">
        <v>10000</v>
      </c>
      <c r="E518" s="192"/>
      <c r="F518" s="116">
        <f t="shared" si="22"/>
        <v>10000</v>
      </c>
      <c r="G518" s="177">
        <v>12.68</v>
      </c>
      <c r="H518" s="182">
        <f t="shared" si="23"/>
        <v>126800</v>
      </c>
      <c r="I518" s="179"/>
      <c r="J518" s="180"/>
    </row>
    <row r="519" spans="1:10" s="181" customFormat="1" ht="16.5" thickBot="1" x14ac:dyDescent="0.3">
      <c r="A519" s="173">
        <v>93</v>
      </c>
      <c r="B519" s="174" t="s">
        <v>735</v>
      </c>
      <c r="C519" s="175" t="s">
        <v>736</v>
      </c>
      <c r="D519" s="176">
        <v>200</v>
      </c>
      <c r="E519" s="176"/>
      <c r="F519" s="116">
        <f t="shared" si="22"/>
        <v>200</v>
      </c>
      <c r="G519" s="177">
        <v>199</v>
      </c>
      <c r="H519" s="178">
        <f t="shared" si="23"/>
        <v>39800</v>
      </c>
      <c r="I519" s="179"/>
      <c r="J519" s="180"/>
    </row>
    <row r="520" spans="1:10" s="181" customFormat="1" ht="16.5" thickBot="1" x14ac:dyDescent="0.3">
      <c r="A520" s="50"/>
      <c r="B520" s="51"/>
      <c r="C520" s="46"/>
      <c r="D520" s="119"/>
      <c r="E520" s="119"/>
      <c r="F520" s="119"/>
      <c r="G520" s="48"/>
      <c r="H520" s="133">
        <f>SUM(H516:H519)</f>
        <v>218285</v>
      </c>
      <c r="I520" s="179"/>
      <c r="J520" s="180"/>
    </row>
    <row r="521" spans="1:10" x14ac:dyDescent="0.25">
      <c r="A521" s="50"/>
      <c r="B521" s="51"/>
      <c r="C521" s="46"/>
      <c r="D521" s="119"/>
      <c r="E521" s="119"/>
      <c r="F521" s="119"/>
      <c r="G521" s="10"/>
      <c r="H521" s="134"/>
      <c r="J521" s="3"/>
    </row>
    <row r="522" spans="1:10" x14ac:dyDescent="0.25">
      <c r="A522" s="382" t="s">
        <v>383</v>
      </c>
      <c r="B522" s="383"/>
      <c r="C522" s="383"/>
      <c r="D522" s="383"/>
      <c r="E522" s="383"/>
      <c r="F522" s="383"/>
      <c r="G522" s="384"/>
      <c r="H522" s="147">
        <f>H425+H448+H462+H501+H514+H520</f>
        <v>1844077.2000000002</v>
      </c>
      <c r="J522" s="3"/>
    </row>
    <row r="523" spans="1:10" x14ac:dyDescent="0.25">
      <c r="A523" s="39"/>
      <c r="B523" s="40"/>
      <c r="C523" s="40"/>
      <c r="D523" s="121"/>
      <c r="E523" s="121"/>
      <c r="F523" s="121"/>
      <c r="G523" s="41"/>
      <c r="H523" s="145"/>
      <c r="J523" s="3"/>
    </row>
    <row r="524" spans="1:10" x14ac:dyDescent="0.2">
      <c r="A524" s="382" t="s">
        <v>402</v>
      </c>
      <c r="B524" s="383"/>
      <c r="C524" s="383"/>
      <c r="D524" s="383"/>
      <c r="E524" s="383"/>
      <c r="F524" s="383"/>
      <c r="G524" s="383"/>
      <c r="H524" s="384"/>
      <c r="J524" s="3"/>
    </row>
    <row r="525" spans="1:10" x14ac:dyDescent="0.25">
      <c r="A525" s="173">
        <v>1</v>
      </c>
      <c r="B525" s="221" t="s">
        <v>530</v>
      </c>
      <c r="C525" s="229" t="s">
        <v>1204</v>
      </c>
      <c r="D525" s="230">
        <v>200</v>
      </c>
      <c r="E525" s="256"/>
      <c r="F525" s="256">
        <f>E525+D525</f>
        <v>200</v>
      </c>
      <c r="G525" s="177">
        <v>6.5</v>
      </c>
      <c r="H525" s="182">
        <f t="shared" si="23"/>
        <v>1300</v>
      </c>
      <c r="J525" s="3"/>
    </row>
    <row r="526" spans="1:10" s="181" customFormat="1" ht="16.5" thickBot="1" x14ac:dyDescent="0.3">
      <c r="A526" s="173">
        <v>2</v>
      </c>
      <c r="B526" s="221" t="s">
        <v>530</v>
      </c>
      <c r="C526" s="229" t="s">
        <v>531</v>
      </c>
      <c r="D526" s="230">
        <v>500</v>
      </c>
      <c r="E526" s="256"/>
      <c r="F526" s="256">
        <f t="shared" ref="F526:F534" si="24">E526+D526</f>
        <v>500</v>
      </c>
      <c r="G526" s="177">
        <v>7.45</v>
      </c>
      <c r="H526" s="178">
        <f t="shared" si="23"/>
        <v>3725</v>
      </c>
      <c r="I526" s="179"/>
      <c r="J526" s="180"/>
    </row>
    <row r="527" spans="1:10" s="181" customFormat="1" ht="16.5" thickBot="1" x14ac:dyDescent="0.3">
      <c r="A527" s="7"/>
      <c r="B527" s="8"/>
      <c r="C527" s="55"/>
      <c r="D527" s="125"/>
      <c r="E527" s="154"/>
      <c r="F527" s="256">
        <f t="shared" si="24"/>
        <v>0</v>
      </c>
      <c r="G527" s="48"/>
      <c r="H527" s="133">
        <f>SUM(H525:H526)</f>
        <v>5025</v>
      </c>
      <c r="I527" s="179"/>
      <c r="J527" s="180"/>
    </row>
    <row r="528" spans="1:10" x14ac:dyDescent="0.25">
      <c r="A528" s="7"/>
      <c r="B528" s="8"/>
      <c r="C528" s="55"/>
      <c r="D528" s="125"/>
      <c r="E528" s="125"/>
      <c r="F528" s="256">
        <f t="shared" si="24"/>
        <v>0</v>
      </c>
      <c r="G528" s="10"/>
      <c r="H528" s="134"/>
      <c r="J528" s="3"/>
    </row>
    <row r="529" spans="1:10" x14ac:dyDescent="0.25">
      <c r="A529" s="173">
        <v>3</v>
      </c>
      <c r="B529" s="174" t="s">
        <v>737</v>
      </c>
      <c r="C529" s="175" t="s">
        <v>911</v>
      </c>
      <c r="D529" s="176">
        <v>850</v>
      </c>
      <c r="E529" s="176"/>
      <c r="F529" s="256">
        <f t="shared" si="24"/>
        <v>850</v>
      </c>
      <c r="G529" s="177">
        <v>1.2</v>
      </c>
      <c r="H529" s="182">
        <f t="shared" si="23"/>
        <v>1020</v>
      </c>
      <c r="J529" s="3"/>
    </row>
    <row r="530" spans="1:10" s="181" customFormat="1" x14ac:dyDescent="0.25">
      <c r="A530" s="173">
        <v>4</v>
      </c>
      <c r="B530" s="174" t="s">
        <v>737</v>
      </c>
      <c r="C530" s="175" t="s">
        <v>912</v>
      </c>
      <c r="D530" s="176">
        <v>10000</v>
      </c>
      <c r="E530" s="176"/>
      <c r="F530" s="256">
        <f t="shared" si="24"/>
        <v>10000</v>
      </c>
      <c r="G530" s="177">
        <v>0.49</v>
      </c>
      <c r="H530" s="182">
        <f t="shared" si="23"/>
        <v>4900</v>
      </c>
      <c r="I530" s="179"/>
      <c r="J530" s="180"/>
    </row>
    <row r="531" spans="1:10" s="181" customFormat="1" ht="16.5" thickBot="1" x14ac:dyDescent="0.3">
      <c r="A531" s="173">
        <v>5</v>
      </c>
      <c r="B531" s="174" t="s">
        <v>738</v>
      </c>
      <c r="C531" s="175" t="s">
        <v>913</v>
      </c>
      <c r="D531" s="176">
        <v>3000</v>
      </c>
      <c r="E531" s="176"/>
      <c r="F531" s="256">
        <f t="shared" si="24"/>
        <v>3000</v>
      </c>
      <c r="G531" s="177">
        <v>1.45</v>
      </c>
      <c r="H531" s="178">
        <f t="shared" si="23"/>
        <v>4350</v>
      </c>
      <c r="I531" s="179"/>
      <c r="J531" s="180"/>
    </row>
    <row r="532" spans="1:10" s="181" customFormat="1" ht="16.5" thickBot="1" x14ac:dyDescent="0.3">
      <c r="A532" s="7"/>
      <c r="B532" s="8"/>
      <c r="C532" s="9"/>
      <c r="D532" s="116"/>
      <c r="E532" s="119"/>
      <c r="F532" s="256">
        <f t="shared" si="24"/>
        <v>0</v>
      </c>
      <c r="G532" s="48"/>
      <c r="H532" s="133">
        <f>SUM(H529:H531)</f>
        <v>10270</v>
      </c>
      <c r="I532" s="179"/>
      <c r="J532" s="180"/>
    </row>
    <row r="533" spans="1:10" x14ac:dyDescent="0.25">
      <c r="A533" s="7"/>
      <c r="B533" s="8"/>
      <c r="C533" s="9"/>
      <c r="D533" s="116"/>
      <c r="E533" s="116"/>
      <c r="F533" s="256">
        <f t="shared" si="24"/>
        <v>0</v>
      </c>
      <c r="G533" s="10"/>
      <c r="H533" s="134"/>
      <c r="J533" s="3"/>
    </row>
    <row r="534" spans="1:10" ht="16.5" thickBot="1" x14ac:dyDescent="0.3">
      <c r="A534" s="173">
        <v>6</v>
      </c>
      <c r="B534" s="257" t="s">
        <v>532</v>
      </c>
      <c r="C534" s="229" t="s">
        <v>1205</v>
      </c>
      <c r="D534" s="230">
        <v>1500</v>
      </c>
      <c r="E534" s="256"/>
      <c r="F534" s="256">
        <f t="shared" si="24"/>
        <v>1500</v>
      </c>
      <c r="G534" s="177">
        <v>2.5</v>
      </c>
      <c r="H534" s="178">
        <f t="shared" si="23"/>
        <v>3750</v>
      </c>
      <c r="J534" s="3"/>
    </row>
    <row r="535" spans="1:10" s="181" customFormat="1" ht="16.5" thickBot="1" x14ac:dyDescent="0.3">
      <c r="A535" s="50"/>
      <c r="B535" s="56"/>
      <c r="C535" s="57"/>
      <c r="D535" s="126"/>
      <c r="E535" s="154"/>
      <c r="F535" s="154"/>
      <c r="G535" s="48"/>
      <c r="H535" s="133">
        <f>SUM(H534)</f>
        <v>3750</v>
      </c>
      <c r="I535" s="179"/>
      <c r="J535" s="180"/>
    </row>
    <row r="536" spans="1:10" ht="16.5" thickBot="1" x14ac:dyDescent="0.3">
      <c r="A536" s="50"/>
      <c r="B536" s="56"/>
      <c r="C536" s="57"/>
      <c r="D536" s="126"/>
      <c r="E536" s="154"/>
      <c r="F536" s="154"/>
      <c r="G536" s="10"/>
      <c r="H536" s="137"/>
      <c r="J536" s="3"/>
    </row>
    <row r="537" spans="1:10" ht="16.5" thickBot="1" x14ac:dyDescent="0.3">
      <c r="A537" s="382" t="s">
        <v>382</v>
      </c>
      <c r="B537" s="383"/>
      <c r="C537" s="383"/>
      <c r="D537" s="383"/>
      <c r="E537" s="383"/>
      <c r="F537" s="383"/>
      <c r="G537" s="383"/>
      <c r="H537" s="141">
        <f>H527+H532+H535</f>
        <v>19045</v>
      </c>
      <c r="J537" s="3"/>
    </row>
    <row r="538" spans="1:10" x14ac:dyDescent="0.25">
      <c r="A538" s="39"/>
      <c r="B538" s="40"/>
      <c r="C538" s="40"/>
      <c r="D538" s="121"/>
      <c r="E538" s="121"/>
      <c r="F538" s="121"/>
      <c r="G538" s="41"/>
      <c r="H538" s="140"/>
      <c r="J538" s="3"/>
    </row>
    <row r="539" spans="1:10" x14ac:dyDescent="0.2">
      <c r="A539" s="382" t="s">
        <v>403</v>
      </c>
      <c r="B539" s="383"/>
      <c r="C539" s="383"/>
      <c r="D539" s="383"/>
      <c r="E539" s="383"/>
      <c r="F539" s="383"/>
      <c r="G539" s="383"/>
      <c r="H539" s="384"/>
      <c r="J539" s="3"/>
    </row>
    <row r="540" spans="1:10" x14ac:dyDescent="0.25">
      <c r="A540" s="7">
        <v>1</v>
      </c>
      <c r="B540" s="8" t="s">
        <v>739</v>
      </c>
      <c r="C540" s="9" t="s">
        <v>914</v>
      </c>
      <c r="D540" s="116">
        <v>11750</v>
      </c>
      <c r="E540" s="116">
        <v>250</v>
      </c>
      <c r="F540" s="116">
        <f>E540+D540</f>
        <v>12000</v>
      </c>
      <c r="G540" s="10">
        <v>3</v>
      </c>
      <c r="H540" s="54">
        <f t="shared" si="23"/>
        <v>35250</v>
      </c>
      <c r="J540" s="3"/>
    </row>
    <row r="541" spans="1:10" x14ac:dyDescent="0.25">
      <c r="A541" s="173">
        <v>2</v>
      </c>
      <c r="B541" s="174" t="s">
        <v>739</v>
      </c>
      <c r="C541" s="175" t="s">
        <v>915</v>
      </c>
      <c r="D541" s="176">
        <v>3500</v>
      </c>
      <c r="E541" s="176"/>
      <c r="F541" s="116">
        <f t="shared" ref="F541:F574" si="25">E541+D541</f>
        <v>3500</v>
      </c>
      <c r="G541" s="177">
        <v>1.6</v>
      </c>
      <c r="H541" s="182">
        <f t="shared" si="23"/>
        <v>5600</v>
      </c>
      <c r="J541" s="3"/>
    </row>
    <row r="542" spans="1:10" s="181" customFormat="1" x14ac:dyDescent="0.25">
      <c r="A542" s="7">
        <v>3</v>
      </c>
      <c r="B542" s="8" t="s">
        <v>739</v>
      </c>
      <c r="C542" s="9" t="s">
        <v>916</v>
      </c>
      <c r="D542" s="116">
        <v>3970</v>
      </c>
      <c r="E542" s="116">
        <v>30</v>
      </c>
      <c r="F542" s="116">
        <f t="shared" si="25"/>
        <v>4000</v>
      </c>
      <c r="G542" s="10">
        <v>1</v>
      </c>
      <c r="H542" s="54">
        <f t="shared" si="23"/>
        <v>3970</v>
      </c>
      <c r="I542" s="179"/>
      <c r="J542" s="180"/>
    </row>
    <row r="543" spans="1:10" x14ac:dyDescent="0.25">
      <c r="A543" s="7">
        <v>4</v>
      </c>
      <c r="B543" s="8" t="s">
        <v>739</v>
      </c>
      <c r="C543" s="9" t="s">
        <v>567</v>
      </c>
      <c r="D543" s="116">
        <v>9000</v>
      </c>
      <c r="E543" s="116">
        <v>1000</v>
      </c>
      <c r="F543" s="116">
        <f t="shared" si="25"/>
        <v>10000</v>
      </c>
      <c r="G543" s="10">
        <v>0.68</v>
      </c>
      <c r="H543" s="54">
        <f t="shared" si="23"/>
        <v>6120</v>
      </c>
      <c r="J543" s="3"/>
    </row>
    <row r="544" spans="1:10" x14ac:dyDescent="0.25">
      <c r="A544" s="7">
        <v>5</v>
      </c>
      <c r="B544" s="8" t="s">
        <v>740</v>
      </c>
      <c r="C544" s="14" t="s">
        <v>917</v>
      </c>
      <c r="D544" s="122">
        <v>3995</v>
      </c>
      <c r="E544" s="122">
        <v>5</v>
      </c>
      <c r="F544" s="116">
        <f t="shared" si="25"/>
        <v>4000</v>
      </c>
      <c r="G544" s="10">
        <v>19.5</v>
      </c>
      <c r="H544" s="54">
        <f t="shared" si="23"/>
        <v>77902.5</v>
      </c>
      <c r="J544" s="3"/>
    </row>
    <row r="545" spans="1:10" x14ac:dyDescent="0.25">
      <c r="A545" s="7">
        <v>6</v>
      </c>
      <c r="B545" s="8" t="s">
        <v>741</v>
      </c>
      <c r="C545" s="14" t="s">
        <v>918</v>
      </c>
      <c r="D545" s="122">
        <v>43500</v>
      </c>
      <c r="E545" s="122">
        <v>1500</v>
      </c>
      <c r="F545" s="116">
        <f t="shared" si="25"/>
        <v>45000</v>
      </c>
      <c r="G545" s="10">
        <v>7.52</v>
      </c>
      <c r="H545" s="54">
        <f t="shared" si="23"/>
        <v>327120</v>
      </c>
      <c r="J545" s="3"/>
    </row>
    <row r="546" spans="1:10" x14ac:dyDescent="0.25">
      <c r="A546" s="7">
        <v>7</v>
      </c>
      <c r="B546" s="8" t="s">
        <v>741</v>
      </c>
      <c r="C546" s="14" t="s">
        <v>568</v>
      </c>
      <c r="D546" s="122">
        <v>19800</v>
      </c>
      <c r="E546" s="122">
        <v>2200</v>
      </c>
      <c r="F546" s="116">
        <f t="shared" si="25"/>
        <v>22000</v>
      </c>
      <c r="G546" s="10">
        <v>3.85</v>
      </c>
      <c r="H546" s="54">
        <f t="shared" si="23"/>
        <v>76230</v>
      </c>
      <c r="J546" s="3"/>
    </row>
    <row r="547" spans="1:10" x14ac:dyDescent="0.25">
      <c r="A547" s="7">
        <v>8</v>
      </c>
      <c r="B547" s="8" t="s">
        <v>742</v>
      </c>
      <c r="C547" s="14" t="s">
        <v>919</v>
      </c>
      <c r="D547" s="122">
        <v>7000</v>
      </c>
      <c r="E547" s="122">
        <v>230</v>
      </c>
      <c r="F547" s="116">
        <f t="shared" si="25"/>
        <v>7230</v>
      </c>
      <c r="G547" s="10">
        <v>29.5</v>
      </c>
      <c r="H547" s="54">
        <f t="shared" si="23"/>
        <v>206500</v>
      </c>
      <c r="J547" s="3"/>
    </row>
    <row r="548" spans="1:10" x14ac:dyDescent="0.25">
      <c r="A548" s="7">
        <v>9</v>
      </c>
      <c r="B548" s="8" t="s">
        <v>742</v>
      </c>
      <c r="C548" s="14" t="s">
        <v>569</v>
      </c>
      <c r="D548" s="122">
        <v>21000</v>
      </c>
      <c r="E548" s="122">
        <v>650</v>
      </c>
      <c r="F548" s="116">
        <f t="shared" si="25"/>
        <v>21650</v>
      </c>
      <c r="G548" s="10">
        <v>38.799999999999997</v>
      </c>
      <c r="H548" s="54">
        <f t="shared" si="23"/>
        <v>814799.99999999988</v>
      </c>
      <c r="J548" s="3"/>
    </row>
    <row r="549" spans="1:10" x14ac:dyDescent="0.25">
      <c r="A549" s="173">
        <v>10</v>
      </c>
      <c r="B549" s="174" t="s">
        <v>742</v>
      </c>
      <c r="C549" s="218" t="s">
        <v>570</v>
      </c>
      <c r="D549" s="192">
        <v>500</v>
      </c>
      <c r="E549" s="192"/>
      <c r="F549" s="116">
        <f t="shared" si="25"/>
        <v>500</v>
      </c>
      <c r="G549" s="177">
        <v>23</v>
      </c>
      <c r="H549" s="182">
        <f t="shared" si="23"/>
        <v>11500</v>
      </c>
      <c r="J549" s="3"/>
    </row>
    <row r="550" spans="1:10" s="181" customFormat="1" x14ac:dyDescent="0.25">
      <c r="A550" s="7">
        <v>11</v>
      </c>
      <c r="B550" s="8" t="s">
        <v>743</v>
      </c>
      <c r="C550" s="14" t="s">
        <v>920</v>
      </c>
      <c r="D550" s="122">
        <v>5000</v>
      </c>
      <c r="E550" s="122">
        <v>270</v>
      </c>
      <c r="F550" s="116">
        <f t="shared" si="25"/>
        <v>5270</v>
      </c>
      <c r="G550" s="10">
        <v>37.9</v>
      </c>
      <c r="H550" s="54">
        <f t="shared" si="23"/>
        <v>189500</v>
      </c>
      <c r="I550" s="179"/>
      <c r="J550" s="180"/>
    </row>
    <row r="551" spans="1:10" x14ac:dyDescent="0.25">
      <c r="A551" s="7">
        <v>12</v>
      </c>
      <c r="B551" s="8" t="s">
        <v>743</v>
      </c>
      <c r="C551" s="14" t="s">
        <v>572</v>
      </c>
      <c r="D551" s="122">
        <v>5000</v>
      </c>
      <c r="E551" s="122">
        <v>120</v>
      </c>
      <c r="F551" s="116">
        <f t="shared" si="25"/>
        <v>5120</v>
      </c>
      <c r="G551" s="10">
        <v>20</v>
      </c>
      <c r="H551" s="54">
        <f t="shared" si="23"/>
        <v>100000</v>
      </c>
      <c r="J551" s="3"/>
    </row>
    <row r="552" spans="1:10" x14ac:dyDescent="0.25">
      <c r="A552" s="173">
        <v>13</v>
      </c>
      <c r="B552" s="174" t="s">
        <v>743</v>
      </c>
      <c r="C552" s="218" t="s">
        <v>571</v>
      </c>
      <c r="D552" s="192">
        <v>800</v>
      </c>
      <c r="E552" s="192"/>
      <c r="F552" s="116">
        <f t="shared" si="25"/>
        <v>800</v>
      </c>
      <c r="G552" s="177">
        <v>16.5</v>
      </c>
      <c r="H552" s="182">
        <f t="shared" si="23"/>
        <v>13200</v>
      </c>
      <c r="J552" s="3"/>
    </row>
    <row r="553" spans="1:10" s="181" customFormat="1" x14ac:dyDescent="0.25">
      <c r="A553" s="7">
        <v>14</v>
      </c>
      <c r="B553" s="8" t="s">
        <v>744</v>
      </c>
      <c r="C553" s="14" t="s">
        <v>921</v>
      </c>
      <c r="D553" s="122">
        <v>2320</v>
      </c>
      <c r="E553" s="122">
        <v>180</v>
      </c>
      <c r="F553" s="116">
        <f t="shared" si="25"/>
        <v>2500</v>
      </c>
      <c r="G553" s="10">
        <v>9.24</v>
      </c>
      <c r="H553" s="54">
        <f t="shared" si="23"/>
        <v>21436.799999999999</v>
      </c>
      <c r="I553" s="179"/>
      <c r="J553" s="180"/>
    </row>
    <row r="554" spans="1:10" x14ac:dyDescent="0.25">
      <c r="A554" s="173">
        <v>15</v>
      </c>
      <c r="B554" s="174" t="s">
        <v>744</v>
      </c>
      <c r="C554" s="218" t="s">
        <v>977</v>
      </c>
      <c r="D554" s="192">
        <v>1500</v>
      </c>
      <c r="E554" s="192"/>
      <c r="F554" s="116">
        <f t="shared" si="25"/>
        <v>1500</v>
      </c>
      <c r="G554" s="177">
        <v>10</v>
      </c>
      <c r="H554" s="182">
        <f t="shared" si="23"/>
        <v>15000</v>
      </c>
      <c r="J554" s="3"/>
    </row>
    <row r="555" spans="1:10" s="181" customFormat="1" x14ac:dyDescent="0.25">
      <c r="A555" s="7">
        <v>16</v>
      </c>
      <c r="B555" s="8" t="s">
        <v>744</v>
      </c>
      <c r="C555" s="14" t="s">
        <v>978</v>
      </c>
      <c r="D555" s="122">
        <v>1450</v>
      </c>
      <c r="E555" s="122">
        <v>50</v>
      </c>
      <c r="F555" s="116">
        <f t="shared" si="25"/>
        <v>1500</v>
      </c>
      <c r="G555" s="10">
        <v>18.36</v>
      </c>
      <c r="H555" s="54">
        <f t="shared" si="23"/>
        <v>26622</v>
      </c>
      <c r="I555" s="179"/>
      <c r="J555" s="180"/>
    </row>
    <row r="556" spans="1:10" x14ac:dyDescent="0.25">
      <c r="A556" s="7">
        <v>17</v>
      </c>
      <c r="B556" s="8" t="s">
        <v>744</v>
      </c>
      <c r="C556" s="14" t="s">
        <v>573</v>
      </c>
      <c r="D556" s="122">
        <v>2350</v>
      </c>
      <c r="E556" s="122">
        <v>150</v>
      </c>
      <c r="F556" s="116">
        <f t="shared" si="25"/>
        <v>2500</v>
      </c>
      <c r="G556" s="10">
        <v>14.5</v>
      </c>
      <c r="H556" s="54">
        <f t="shared" si="23"/>
        <v>34075</v>
      </c>
      <c r="J556" s="3"/>
    </row>
    <row r="557" spans="1:10" x14ac:dyDescent="0.25">
      <c r="A557" s="173">
        <v>18</v>
      </c>
      <c r="B557" s="174" t="s">
        <v>745</v>
      </c>
      <c r="C557" s="175" t="s">
        <v>922</v>
      </c>
      <c r="D557" s="176">
        <v>600</v>
      </c>
      <c r="E557" s="176"/>
      <c r="F557" s="116">
        <f t="shared" si="25"/>
        <v>600</v>
      </c>
      <c r="G557" s="177">
        <v>6.59</v>
      </c>
      <c r="H557" s="182">
        <f t="shared" si="23"/>
        <v>3954</v>
      </c>
      <c r="J557" s="3"/>
    </row>
    <row r="558" spans="1:10" s="181" customFormat="1" x14ac:dyDescent="0.25">
      <c r="A558" s="173">
        <v>19</v>
      </c>
      <c r="B558" s="174" t="s">
        <v>745</v>
      </c>
      <c r="C558" s="175" t="s">
        <v>574</v>
      </c>
      <c r="D558" s="176">
        <v>1500</v>
      </c>
      <c r="E558" s="176"/>
      <c r="F558" s="116">
        <f t="shared" si="25"/>
        <v>1500</v>
      </c>
      <c r="G558" s="177">
        <v>8.9499999999999993</v>
      </c>
      <c r="H558" s="182">
        <f t="shared" si="23"/>
        <v>13424.999999999998</v>
      </c>
      <c r="I558" s="179"/>
      <c r="J558" s="180"/>
    </row>
    <row r="559" spans="1:10" s="181" customFormat="1" x14ac:dyDescent="0.25">
      <c r="A559" s="7">
        <v>20</v>
      </c>
      <c r="B559" s="8" t="s">
        <v>745</v>
      </c>
      <c r="C559" s="9" t="s">
        <v>575</v>
      </c>
      <c r="D559" s="116">
        <v>6680</v>
      </c>
      <c r="E559" s="116">
        <v>20</v>
      </c>
      <c r="F559" s="116">
        <f t="shared" si="25"/>
        <v>6700</v>
      </c>
      <c r="G559" s="10">
        <v>14.28</v>
      </c>
      <c r="H559" s="54">
        <f t="shared" si="23"/>
        <v>95390.399999999994</v>
      </c>
      <c r="I559" s="179"/>
      <c r="J559" s="180"/>
    </row>
    <row r="560" spans="1:10" x14ac:dyDescent="0.25">
      <c r="A560" s="245">
        <v>21</v>
      </c>
      <c r="B560" s="246" t="s">
        <v>1206</v>
      </c>
      <c r="C560" s="247" t="s">
        <v>923</v>
      </c>
      <c r="D560" s="248">
        <v>4000</v>
      </c>
      <c r="E560" s="248"/>
      <c r="F560" s="116">
        <f t="shared" si="25"/>
        <v>4000</v>
      </c>
      <c r="G560" s="249">
        <v>15.69</v>
      </c>
      <c r="H560" s="250">
        <f t="shared" si="23"/>
        <v>62760</v>
      </c>
      <c r="J560" s="3"/>
    </row>
    <row r="561" spans="1:10" s="253" customFormat="1" x14ac:dyDescent="0.25">
      <c r="A561" s="245">
        <v>22</v>
      </c>
      <c r="B561" s="246" t="s">
        <v>1206</v>
      </c>
      <c r="C561" s="247" t="s">
        <v>392</v>
      </c>
      <c r="D561" s="248">
        <v>2500</v>
      </c>
      <c r="E561" s="248"/>
      <c r="F561" s="116">
        <f t="shared" si="25"/>
        <v>2500</v>
      </c>
      <c r="G561" s="249">
        <v>27.82</v>
      </c>
      <c r="H561" s="250">
        <f t="shared" si="23"/>
        <v>69550</v>
      </c>
      <c r="I561" s="251"/>
      <c r="J561" s="252"/>
    </row>
    <row r="562" spans="1:10" s="253" customFormat="1" x14ac:dyDescent="0.25">
      <c r="A562" s="7">
        <v>23</v>
      </c>
      <c r="B562" s="8" t="s">
        <v>746</v>
      </c>
      <c r="C562" s="9" t="s">
        <v>924</v>
      </c>
      <c r="D562" s="116">
        <v>6000</v>
      </c>
      <c r="E562" s="116">
        <v>400</v>
      </c>
      <c r="F562" s="116">
        <f t="shared" si="25"/>
        <v>6400</v>
      </c>
      <c r="G562" s="10">
        <v>32</v>
      </c>
      <c r="H562" s="54">
        <f t="shared" si="23"/>
        <v>192000</v>
      </c>
      <c r="I562" s="251"/>
      <c r="J562" s="252"/>
    </row>
    <row r="563" spans="1:10" x14ac:dyDescent="0.25">
      <c r="A563" s="7">
        <v>24</v>
      </c>
      <c r="B563" s="8" t="s">
        <v>747</v>
      </c>
      <c r="C563" s="9" t="s">
        <v>925</v>
      </c>
      <c r="D563" s="116">
        <v>2980</v>
      </c>
      <c r="E563" s="116">
        <v>20</v>
      </c>
      <c r="F563" s="116">
        <f t="shared" si="25"/>
        <v>3000</v>
      </c>
      <c r="G563" s="10">
        <v>2.1</v>
      </c>
      <c r="H563" s="54">
        <f t="shared" si="23"/>
        <v>6258</v>
      </c>
      <c r="J563" s="3"/>
    </row>
    <row r="564" spans="1:10" x14ac:dyDescent="0.25">
      <c r="A564" s="173">
        <v>25</v>
      </c>
      <c r="B564" s="174" t="s">
        <v>747</v>
      </c>
      <c r="C564" s="175" t="s">
        <v>748</v>
      </c>
      <c r="D564" s="176">
        <v>3000</v>
      </c>
      <c r="E564" s="176"/>
      <c r="F564" s="116">
        <f t="shared" si="25"/>
        <v>3000</v>
      </c>
      <c r="G564" s="177">
        <v>1.7</v>
      </c>
      <c r="H564" s="182">
        <f t="shared" si="23"/>
        <v>5100</v>
      </c>
      <c r="J564" s="3"/>
    </row>
    <row r="565" spans="1:10" s="181" customFormat="1" x14ac:dyDescent="0.25">
      <c r="A565" s="7">
        <v>26</v>
      </c>
      <c r="B565" s="8" t="s">
        <v>749</v>
      </c>
      <c r="C565" s="9" t="s">
        <v>750</v>
      </c>
      <c r="D565" s="116">
        <v>2800</v>
      </c>
      <c r="E565" s="116">
        <v>200</v>
      </c>
      <c r="F565" s="116">
        <f t="shared" si="25"/>
        <v>3000</v>
      </c>
      <c r="G565" s="10">
        <v>0.68</v>
      </c>
      <c r="H565" s="54">
        <f t="shared" si="23"/>
        <v>1904.0000000000002</v>
      </c>
      <c r="I565" s="179"/>
      <c r="J565" s="180"/>
    </row>
    <row r="566" spans="1:10" x14ac:dyDescent="0.25">
      <c r="A566" s="7">
        <v>27</v>
      </c>
      <c r="B566" s="8" t="s">
        <v>749</v>
      </c>
      <c r="C566" s="9" t="s">
        <v>751</v>
      </c>
      <c r="D566" s="116">
        <v>49400</v>
      </c>
      <c r="E566" s="116">
        <v>600</v>
      </c>
      <c r="F566" s="116">
        <f t="shared" si="25"/>
        <v>50000</v>
      </c>
      <c r="G566" s="10">
        <v>0.85</v>
      </c>
      <c r="H566" s="54">
        <f t="shared" si="23"/>
        <v>41990</v>
      </c>
      <c r="J566" s="3"/>
    </row>
    <row r="567" spans="1:10" x14ac:dyDescent="0.25">
      <c r="A567" s="173">
        <v>28</v>
      </c>
      <c r="B567" s="174" t="s">
        <v>752</v>
      </c>
      <c r="C567" s="175" t="s">
        <v>926</v>
      </c>
      <c r="D567" s="176">
        <v>1350</v>
      </c>
      <c r="E567" s="176"/>
      <c r="F567" s="116">
        <f t="shared" si="25"/>
        <v>1350</v>
      </c>
      <c r="G567" s="177">
        <v>30.5</v>
      </c>
      <c r="H567" s="182">
        <f t="shared" si="23"/>
        <v>41175</v>
      </c>
      <c r="J567" s="3"/>
    </row>
    <row r="568" spans="1:10" s="181" customFormat="1" x14ac:dyDescent="0.25">
      <c r="A568" s="7">
        <v>29</v>
      </c>
      <c r="B568" s="8" t="s">
        <v>752</v>
      </c>
      <c r="C568" s="9" t="s">
        <v>1208</v>
      </c>
      <c r="D568" s="116">
        <v>2200</v>
      </c>
      <c r="E568" s="116">
        <v>100</v>
      </c>
      <c r="F568" s="116">
        <f t="shared" si="25"/>
        <v>2300</v>
      </c>
      <c r="G568" s="10">
        <v>30.5</v>
      </c>
      <c r="H568" s="54">
        <f t="shared" si="23"/>
        <v>67100</v>
      </c>
      <c r="I568" s="179"/>
      <c r="J568" s="180"/>
    </row>
    <row r="569" spans="1:10" x14ac:dyDescent="0.25">
      <c r="A569" s="173">
        <v>30</v>
      </c>
      <c r="B569" s="174" t="s">
        <v>752</v>
      </c>
      <c r="C569" s="175" t="s">
        <v>576</v>
      </c>
      <c r="D569" s="176">
        <v>900</v>
      </c>
      <c r="E569" s="176"/>
      <c r="F569" s="116">
        <f t="shared" si="25"/>
        <v>900</v>
      </c>
      <c r="G569" s="177">
        <v>30.5</v>
      </c>
      <c r="H569" s="182">
        <f t="shared" si="23"/>
        <v>27450</v>
      </c>
      <c r="J569" s="3"/>
    </row>
    <row r="570" spans="1:10" s="181" customFormat="1" ht="16.5" thickBot="1" x14ac:dyDescent="0.3">
      <c r="A570" s="173">
        <v>31</v>
      </c>
      <c r="B570" s="174" t="s">
        <v>752</v>
      </c>
      <c r="C570" s="175" t="s">
        <v>1207</v>
      </c>
      <c r="D570" s="176">
        <v>1350</v>
      </c>
      <c r="E570" s="176"/>
      <c r="F570" s="116">
        <f t="shared" si="25"/>
        <v>1350</v>
      </c>
      <c r="G570" s="177">
        <v>30.5</v>
      </c>
      <c r="H570" s="178">
        <f t="shared" ref="H570:H608" si="26">D570*G570</f>
        <v>41175</v>
      </c>
      <c r="I570" s="179"/>
      <c r="J570" s="180"/>
    </row>
    <row r="571" spans="1:10" s="181" customFormat="1" ht="16.5" thickBot="1" x14ac:dyDescent="0.3">
      <c r="A571" s="7"/>
      <c r="B571" s="8"/>
      <c r="C571" s="9"/>
      <c r="D571" s="116"/>
      <c r="E571" s="119"/>
      <c r="F571" s="116">
        <f t="shared" si="25"/>
        <v>0</v>
      </c>
      <c r="G571" s="48"/>
      <c r="H571" s="133">
        <f>SUM(H540:H570)</f>
        <v>2634057.7000000002</v>
      </c>
      <c r="I571" s="179"/>
      <c r="J571" s="180"/>
    </row>
    <row r="572" spans="1:10" x14ac:dyDescent="0.25">
      <c r="A572" s="7"/>
      <c r="B572" s="8"/>
      <c r="C572" s="9"/>
      <c r="D572" s="116"/>
      <c r="E572" s="116"/>
      <c r="F572" s="116">
        <f t="shared" si="25"/>
        <v>0</v>
      </c>
      <c r="G572" s="10"/>
      <c r="H572" s="134"/>
      <c r="J572" s="3"/>
    </row>
    <row r="573" spans="1:10" x14ac:dyDescent="0.25">
      <c r="A573" s="7">
        <v>32</v>
      </c>
      <c r="B573" s="8" t="s">
        <v>753</v>
      </c>
      <c r="C573" s="14" t="s">
        <v>927</v>
      </c>
      <c r="D573" s="122">
        <v>9850</v>
      </c>
      <c r="E573" s="122">
        <v>150</v>
      </c>
      <c r="F573" s="116">
        <f t="shared" si="25"/>
        <v>10000</v>
      </c>
      <c r="G573" s="10">
        <v>0.74</v>
      </c>
      <c r="H573" s="54">
        <f t="shared" si="26"/>
        <v>7289</v>
      </c>
      <c r="J573" s="3"/>
    </row>
    <row r="574" spans="1:10" ht="16.5" thickBot="1" x14ac:dyDescent="0.3">
      <c r="A574" s="7">
        <v>33</v>
      </c>
      <c r="B574" s="8" t="s">
        <v>753</v>
      </c>
      <c r="C574" s="9" t="s">
        <v>928</v>
      </c>
      <c r="D574" s="116">
        <v>43500</v>
      </c>
      <c r="E574" s="116">
        <v>1500</v>
      </c>
      <c r="F574" s="116">
        <f t="shared" si="25"/>
        <v>45000</v>
      </c>
      <c r="G574" s="10">
        <v>0.19</v>
      </c>
      <c r="H574" s="132">
        <f t="shared" si="26"/>
        <v>8265</v>
      </c>
      <c r="J574" s="3"/>
    </row>
    <row r="575" spans="1:10" ht="16.5" thickBot="1" x14ac:dyDescent="0.3">
      <c r="A575" s="50"/>
      <c r="B575" s="51"/>
      <c r="C575" s="46"/>
      <c r="D575" s="119"/>
      <c r="E575" s="119"/>
      <c r="F575" s="119"/>
      <c r="G575" s="48"/>
      <c r="H575" s="133">
        <f>SUM(H573:H574)</f>
        <v>15554</v>
      </c>
      <c r="J575" s="3"/>
    </row>
    <row r="576" spans="1:10" ht="16.5" thickBot="1" x14ac:dyDescent="0.3">
      <c r="A576" s="50"/>
      <c r="B576" s="51"/>
      <c r="C576" s="46"/>
      <c r="D576" s="119"/>
      <c r="E576" s="119"/>
      <c r="F576" s="119"/>
      <c r="G576" s="10"/>
      <c r="H576" s="137"/>
      <c r="J576" s="3"/>
    </row>
    <row r="577" spans="1:10" ht="16.5" thickBot="1" x14ac:dyDescent="0.3">
      <c r="A577" s="382" t="s">
        <v>381</v>
      </c>
      <c r="B577" s="383"/>
      <c r="C577" s="383"/>
      <c r="D577" s="383"/>
      <c r="E577" s="383"/>
      <c r="F577" s="383"/>
      <c r="G577" s="383"/>
      <c r="H577" s="141">
        <f>H571+H575</f>
        <v>2649611.7000000002</v>
      </c>
      <c r="J577" s="3"/>
    </row>
    <row r="578" spans="1:10" x14ac:dyDescent="0.25">
      <c r="A578" s="39"/>
      <c r="B578" s="40"/>
      <c r="C578" s="40"/>
      <c r="D578" s="121"/>
      <c r="E578" s="121"/>
      <c r="F578" s="121"/>
      <c r="G578" s="41"/>
      <c r="H578" s="140"/>
      <c r="J578" s="3"/>
    </row>
    <row r="579" spans="1:10" x14ac:dyDescent="0.2">
      <c r="A579" s="382" t="s">
        <v>404</v>
      </c>
      <c r="B579" s="383"/>
      <c r="C579" s="383"/>
      <c r="D579" s="383"/>
      <c r="E579" s="383"/>
      <c r="F579" s="383"/>
      <c r="G579" s="383"/>
      <c r="H579" s="384"/>
      <c r="J579" s="3"/>
    </row>
    <row r="580" spans="1:10" x14ac:dyDescent="0.25">
      <c r="A580" s="7">
        <v>1</v>
      </c>
      <c r="B580" s="8" t="s">
        <v>754</v>
      </c>
      <c r="C580" s="9" t="s">
        <v>577</v>
      </c>
      <c r="D580" s="116">
        <v>25000</v>
      </c>
      <c r="E580" s="116">
        <v>5000</v>
      </c>
      <c r="F580" s="116">
        <f>E580+D580</f>
        <v>30000</v>
      </c>
      <c r="G580" s="10">
        <v>0.49</v>
      </c>
      <c r="H580" s="54">
        <f t="shared" si="26"/>
        <v>12250</v>
      </c>
      <c r="J580" s="3"/>
    </row>
    <row r="581" spans="1:10" x14ac:dyDescent="0.25">
      <c r="A581" s="7">
        <v>2</v>
      </c>
      <c r="B581" s="8" t="s">
        <v>755</v>
      </c>
      <c r="C581" s="9" t="s">
        <v>929</v>
      </c>
      <c r="D581" s="116">
        <v>3900</v>
      </c>
      <c r="E581" s="116">
        <v>100</v>
      </c>
      <c r="F581" s="116">
        <f t="shared" ref="F581:F597" si="27">E581+D581</f>
        <v>4000</v>
      </c>
      <c r="G581" s="10">
        <v>1.42</v>
      </c>
      <c r="H581" s="54">
        <f t="shared" si="26"/>
        <v>5538</v>
      </c>
      <c r="J581" s="3"/>
    </row>
    <row r="582" spans="1:10" x14ac:dyDescent="0.25">
      <c r="A582" s="173">
        <v>3</v>
      </c>
      <c r="B582" s="217" t="s">
        <v>533</v>
      </c>
      <c r="C582" s="218" t="s">
        <v>534</v>
      </c>
      <c r="D582" s="191">
        <v>5000</v>
      </c>
      <c r="E582" s="192"/>
      <c r="F582" s="116">
        <f t="shared" si="27"/>
        <v>5000</v>
      </c>
      <c r="G582" s="177">
        <v>0.9</v>
      </c>
      <c r="H582" s="182">
        <f t="shared" si="26"/>
        <v>4500</v>
      </c>
      <c r="J582" s="3"/>
    </row>
    <row r="583" spans="1:10" s="181" customFormat="1" x14ac:dyDescent="0.25">
      <c r="A583" s="173">
        <v>4</v>
      </c>
      <c r="B583" s="217" t="s">
        <v>581</v>
      </c>
      <c r="C583" s="218" t="s">
        <v>582</v>
      </c>
      <c r="D583" s="192">
        <v>800</v>
      </c>
      <c r="E583" s="192"/>
      <c r="F583" s="116">
        <f t="shared" si="27"/>
        <v>800</v>
      </c>
      <c r="G583" s="177">
        <v>2.2000000000000002</v>
      </c>
      <c r="H583" s="182">
        <f t="shared" si="26"/>
        <v>1760.0000000000002</v>
      </c>
      <c r="I583" s="179"/>
      <c r="J583" s="180"/>
    </row>
    <row r="584" spans="1:10" s="181" customFormat="1" x14ac:dyDescent="0.25">
      <c r="A584" s="258">
        <v>5</v>
      </c>
      <c r="B584" s="259" t="s">
        <v>756</v>
      </c>
      <c r="C584" s="260" t="s">
        <v>930</v>
      </c>
      <c r="D584" s="261">
        <v>8500</v>
      </c>
      <c r="E584" s="261">
        <v>500</v>
      </c>
      <c r="F584" s="116">
        <f t="shared" si="27"/>
        <v>9000</v>
      </c>
      <c r="G584" s="262">
        <v>0.65</v>
      </c>
      <c r="H584" s="263">
        <f t="shared" si="26"/>
        <v>5525</v>
      </c>
      <c r="I584" s="179"/>
      <c r="J584" s="180"/>
    </row>
    <row r="585" spans="1:10" s="266" customFormat="1" x14ac:dyDescent="0.25">
      <c r="A585" s="7">
        <v>6</v>
      </c>
      <c r="B585" s="8" t="s">
        <v>757</v>
      </c>
      <c r="C585" s="9" t="s">
        <v>931</v>
      </c>
      <c r="D585" s="116">
        <v>7500</v>
      </c>
      <c r="E585" s="116">
        <v>500</v>
      </c>
      <c r="F585" s="116">
        <f t="shared" si="27"/>
        <v>8000</v>
      </c>
      <c r="G585" s="10">
        <v>1.36</v>
      </c>
      <c r="H585" s="54">
        <f t="shared" si="26"/>
        <v>10200</v>
      </c>
      <c r="I585" s="264"/>
      <c r="J585" s="265"/>
    </row>
    <row r="586" spans="1:10" x14ac:dyDescent="0.25">
      <c r="A586" s="7">
        <v>7</v>
      </c>
      <c r="B586" s="8" t="s">
        <v>758</v>
      </c>
      <c r="C586" s="9" t="s">
        <v>932</v>
      </c>
      <c r="D586" s="116">
        <v>3850</v>
      </c>
      <c r="E586" s="116">
        <v>150</v>
      </c>
      <c r="F586" s="116">
        <f t="shared" si="27"/>
        <v>4000</v>
      </c>
      <c r="G586" s="10">
        <v>4.9000000000000004</v>
      </c>
      <c r="H586" s="54">
        <f t="shared" si="26"/>
        <v>18865</v>
      </c>
      <c r="J586" s="3"/>
    </row>
    <row r="587" spans="1:10" x14ac:dyDescent="0.25">
      <c r="A587" s="7">
        <v>8</v>
      </c>
      <c r="B587" s="8" t="s">
        <v>759</v>
      </c>
      <c r="C587" s="9" t="s">
        <v>933</v>
      </c>
      <c r="D587" s="116">
        <v>30700</v>
      </c>
      <c r="E587" s="116">
        <v>1300</v>
      </c>
      <c r="F587" s="116">
        <f t="shared" si="27"/>
        <v>32000</v>
      </c>
      <c r="G587" s="10">
        <v>0.66</v>
      </c>
      <c r="H587" s="54">
        <f t="shared" si="26"/>
        <v>20262</v>
      </c>
      <c r="J587" s="3"/>
    </row>
    <row r="588" spans="1:10" x14ac:dyDescent="0.25">
      <c r="A588" s="7">
        <v>9</v>
      </c>
      <c r="B588" s="8" t="s">
        <v>760</v>
      </c>
      <c r="C588" s="9" t="s">
        <v>934</v>
      </c>
      <c r="D588" s="116">
        <v>1400</v>
      </c>
      <c r="E588" s="116">
        <v>100</v>
      </c>
      <c r="F588" s="116">
        <f t="shared" si="27"/>
        <v>1500</v>
      </c>
      <c r="G588" s="10">
        <v>2.2000000000000002</v>
      </c>
      <c r="H588" s="54">
        <f t="shared" si="26"/>
        <v>3080.0000000000005</v>
      </c>
      <c r="J588" s="3"/>
    </row>
    <row r="589" spans="1:10" x14ac:dyDescent="0.25">
      <c r="A589" s="7">
        <v>10</v>
      </c>
      <c r="B589" s="8" t="s">
        <v>761</v>
      </c>
      <c r="C589" s="9" t="s">
        <v>762</v>
      </c>
      <c r="D589" s="116">
        <v>800</v>
      </c>
      <c r="E589" s="116">
        <v>100</v>
      </c>
      <c r="F589" s="116">
        <f t="shared" si="27"/>
        <v>900</v>
      </c>
      <c r="G589" s="10">
        <v>2.2799999999999998</v>
      </c>
      <c r="H589" s="54">
        <f t="shared" si="26"/>
        <v>1823.9999999999998</v>
      </c>
      <c r="J589" s="3"/>
    </row>
    <row r="590" spans="1:10" x14ac:dyDescent="0.25">
      <c r="A590" s="7">
        <v>11</v>
      </c>
      <c r="B590" s="8" t="s">
        <v>763</v>
      </c>
      <c r="C590" s="9" t="s">
        <v>935</v>
      </c>
      <c r="D590" s="116">
        <v>23900</v>
      </c>
      <c r="E590" s="116">
        <v>100</v>
      </c>
      <c r="F590" s="116">
        <f t="shared" si="27"/>
        <v>24000</v>
      </c>
      <c r="G590" s="10">
        <v>6.43</v>
      </c>
      <c r="H590" s="54">
        <f t="shared" si="26"/>
        <v>153677</v>
      </c>
      <c r="J590" s="3"/>
    </row>
    <row r="591" spans="1:10" x14ac:dyDescent="0.25">
      <c r="A591" s="7">
        <v>12</v>
      </c>
      <c r="B591" s="8" t="s">
        <v>764</v>
      </c>
      <c r="C591" s="9" t="s">
        <v>936</v>
      </c>
      <c r="D591" s="116">
        <v>31850</v>
      </c>
      <c r="E591" s="116">
        <v>150</v>
      </c>
      <c r="F591" s="116">
        <f t="shared" si="27"/>
        <v>32000</v>
      </c>
      <c r="G591" s="10">
        <v>0.68</v>
      </c>
      <c r="H591" s="54">
        <f t="shared" si="26"/>
        <v>21658</v>
      </c>
      <c r="J591" s="3"/>
    </row>
    <row r="592" spans="1:10" x14ac:dyDescent="0.25">
      <c r="A592" s="7">
        <v>13</v>
      </c>
      <c r="B592" s="8" t="s">
        <v>765</v>
      </c>
      <c r="C592" s="9" t="s">
        <v>937</v>
      </c>
      <c r="D592" s="116">
        <v>11850</v>
      </c>
      <c r="E592" s="116">
        <v>150</v>
      </c>
      <c r="F592" s="116">
        <f t="shared" si="27"/>
        <v>12000</v>
      </c>
      <c r="G592" s="10">
        <v>9.5</v>
      </c>
      <c r="H592" s="54">
        <f t="shared" si="26"/>
        <v>112575</v>
      </c>
      <c r="J592" s="3"/>
    </row>
    <row r="593" spans="1:10" x14ac:dyDescent="0.25">
      <c r="A593" s="173">
        <v>14</v>
      </c>
      <c r="B593" s="217" t="s">
        <v>535</v>
      </c>
      <c r="C593" s="218" t="s">
        <v>578</v>
      </c>
      <c r="D593" s="191">
        <v>300</v>
      </c>
      <c r="E593" s="192"/>
      <c r="F593" s="116">
        <f t="shared" si="27"/>
        <v>300</v>
      </c>
      <c r="G593" s="177">
        <v>1.5</v>
      </c>
      <c r="H593" s="182">
        <f t="shared" si="26"/>
        <v>450</v>
      </c>
      <c r="J593" s="3"/>
    </row>
    <row r="594" spans="1:10" s="181" customFormat="1" x14ac:dyDescent="0.25">
      <c r="A594" s="7">
        <v>15</v>
      </c>
      <c r="B594" s="13" t="s">
        <v>535</v>
      </c>
      <c r="C594" s="14" t="s">
        <v>579</v>
      </c>
      <c r="D594" s="117">
        <v>350</v>
      </c>
      <c r="E594" s="122">
        <v>50</v>
      </c>
      <c r="F594" s="116">
        <f t="shared" si="27"/>
        <v>400</v>
      </c>
      <c r="G594" s="10">
        <v>1.7</v>
      </c>
      <c r="H594" s="54">
        <f t="shared" si="26"/>
        <v>595</v>
      </c>
      <c r="I594" s="179"/>
      <c r="J594" s="180"/>
    </row>
    <row r="595" spans="1:10" x14ac:dyDescent="0.25">
      <c r="A595" s="173">
        <v>16</v>
      </c>
      <c r="B595" s="221" t="s">
        <v>536</v>
      </c>
      <c r="C595" s="229" t="s">
        <v>580</v>
      </c>
      <c r="D595" s="230">
        <v>400</v>
      </c>
      <c r="E595" s="256"/>
      <c r="F595" s="116">
        <f t="shared" si="27"/>
        <v>400</v>
      </c>
      <c r="G595" s="177">
        <v>3.3</v>
      </c>
      <c r="H595" s="182">
        <f t="shared" si="26"/>
        <v>1320</v>
      </c>
      <c r="J595" s="3"/>
    </row>
    <row r="596" spans="1:10" s="181" customFormat="1" x14ac:dyDescent="0.25">
      <c r="A596" s="7">
        <v>17</v>
      </c>
      <c r="B596" s="8" t="s">
        <v>766</v>
      </c>
      <c r="C596" s="9" t="s">
        <v>938</v>
      </c>
      <c r="D596" s="116">
        <v>180</v>
      </c>
      <c r="E596" s="116">
        <v>600</v>
      </c>
      <c r="F596" s="116">
        <f t="shared" si="27"/>
        <v>780</v>
      </c>
      <c r="G596" s="10">
        <v>1.52</v>
      </c>
      <c r="H596" s="54">
        <f t="shared" si="26"/>
        <v>273.60000000000002</v>
      </c>
      <c r="I596" s="179"/>
      <c r="J596" s="180"/>
    </row>
    <row r="597" spans="1:10" ht="16.5" thickBot="1" x14ac:dyDescent="0.3">
      <c r="A597" s="7">
        <v>18</v>
      </c>
      <c r="B597" s="8" t="s">
        <v>767</v>
      </c>
      <c r="C597" s="9" t="s">
        <v>939</v>
      </c>
      <c r="D597" s="116">
        <v>5700</v>
      </c>
      <c r="E597" s="116">
        <v>300</v>
      </c>
      <c r="F597" s="116">
        <f t="shared" si="27"/>
        <v>6000</v>
      </c>
      <c r="G597" s="10">
        <v>1.02</v>
      </c>
      <c r="H597" s="132">
        <f t="shared" si="26"/>
        <v>5814</v>
      </c>
      <c r="J597" s="3"/>
    </row>
    <row r="598" spans="1:10" ht="16.5" thickBot="1" x14ac:dyDescent="0.3">
      <c r="A598" s="382" t="s">
        <v>380</v>
      </c>
      <c r="B598" s="383"/>
      <c r="C598" s="383"/>
      <c r="D598" s="383"/>
      <c r="E598" s="383"/>
      <c r="F598" s="383"/>
      <c r="G598" s="383"/>
      <c r="H598" s="141">
        <f>SUM(H580:H597)</f>
        <v>380166.6</v>
      </c>
      <c r="J598" s="3"/>
    </row>
    <row r="599" spans="1:10" x14ac:dyDescent="0.25">
      <c r="A599" s="39"/>
      <c r="B599" s="40"/>
      <c r="C599" s="40"/>
      <c r="D599" s="120"/>
      <c r="E599" s="121"/>
      <c r="F599" s="121"/>
      <c r="G599" s="41"/>
      <c r="H599" s="140"/>
      <c r="J599" s="3"/>
    </row>
    <row r="600" spans="1:10" x14ac:dyDescent="0.2">
      <c r="A600" s="382" t="s">
        <v>405</v>
      </c>
      <c r="B600" s="383"/>
      <c r="C600" s="383"/>
      <c r="D600" s="383"/>
      <c r="E600" s="383"/>
      <c r="F600" s="383"/>
      <c r="G600" s="383"/>
      <c r="H600" s="384"/>
      <c r="J600" s="3"/>
    </row>
    <row r="601" spans="1:10" x14ac:dyDescent="0.25">
      <c r="A601" s="15">
        <v>1</v>
      </c>
      <c r="B601" s="15" t="s">
        <v>413</v>
      </c>
      <c r="C601" s="23" t="s">
        <v>513</v>
      </c>
      <c r="D601" s="123">
        <v>390</v>
      </c>
      <c r="E601" s="123">
        <v>10</v>
      </c>
      <c r="F601" s="123">
        <f>E601+D601</f>
        <v>400</v>
      </c>
      <c r="G601" s="11">
        <v>220</v>
      </c>
      <c r="H601" s="143">
        <f>D601*G601</f>
        <v>85800</v>
      </c>
      <c r="J601" s="3"/>
    </row>
    <row r="602" spans="1:10" ht="16.5" thickBot="1" x14ac:dyDescent="0.3">
      <c r="A602" s="162" t="s">
        <v>587</v>
      </c>
      <c r="B602" s="79" t="s">
        <v>269</v>
      </c>
      <c r="C602" s="80" t="s">
        <v>717</v>
      </c>
      <c r="D602" s="123">
        <v>40</v>
      </c>
      <c r="E602" s="123">
        <v>40</v>
      </c>
      <c r="F602" s="123">
        <f t="shared" ref="F602:F608" si="28">E602+D602</f>
        <v>80</v>
      </c>
      <c r="G602" s="81">
        <v>679.89</v>
      </c>
      <c r="H602" s="163">
        <f>D602*G602</f>
        <v>27195.599999999999</v>
      </c>
      <c r="J602" s="3"/>
    </row>
    <row r="603" spans="1:10" s="160" customFormat="1" ht="16.5" thickBot="1" x14ac:dyDescent="0.3">
      <c r="A603" s="15"/>
      <c r="B603" s="15"/>
      <c r="C603" s="23"/>
      <c r="D603" s="123"/>
      <c r="E603" s="155"/>
      <c r="F603" s="123">
        <f t="shared" si="28"/>
        <v>0</v>
      </c>
      <c r="G603" s="54"/>
      <c r="H603" s="142">
        <f>SUM(H601:H602)</f>
        <v>112995.6</v>
      </c>
      <c r="I603" s="164" t="s">
        <v>1221</v>
      </c>
      <c r="J603" s="131"/>
    </row>
    <row r="604" spans="1:10" x14ac:dyDescent="0.25">
      <c r="A604" s="58"/>
      <c r="B604" s="8"/>
      <c r="C604" s="68"/>
      <c r="D604" s="127"/>
      <c r="E604" s="116"/>
      <c r="F604" s="123">
        <f t="shared" si="28"/>
        <v>0</v>
      </c>
      <c r="G604" s="10"/>
      <c r="H604" s="146"/>
      <c r="J604" s="3"/>
    </row>
    <row r="605" spans="1:10" x14ac:dyDescent="0.25">
      <c r="A605" s="173">
        <v>3</v>
      </c>
      <c r="B605" s="174" t="s">
        <v>1209</v>
      </c>
      <c r="C605" s="229" t="s">
        <v>694</v>
      </c>
      <c r="D605" s="205">
        <v>400</v>
      </c>
      <c r="E605" s="176"/>
      <c r="F605" s="123">
        <f t="shared" si="28"/>
        <v>400</v>
      </c>
      <c r="G605" s="177">
        <v>15.69</v>
      </c>
      <c r="H605" s="223">
        <f>D605*G605</f>
        <v>6276</v>
      </c>
      <c r="J605" s="3"/>
    </row>
    <row r="606" spans="1:10" s="181" customFormat="1" x14ac:dyDescent="0.25">
      <c r="A606" s="221">
        <v>4</v>
      </c>
      <c r="B606" s="174" t="s">
        <v>1209</v>
      </c>
      <c r="C606" s="229" t="s">
        <v>695</v>
      </c>
      <c r="D606" s="205">
        <v>100</v>
      </c>
      <c r="E606" s="176"/>
      <c r="F606" s="123">
        <f t="shared" si="28"/>
        <v>100</v>
      </c>
      <c r="G606" s="177">
        <v>8.5</v>
      </c>
      <c r="H606" s="223">
        <f>D606*G606</f>
        <v>850</v>
      </c>
      <c r="I606" s="179"/>
      <c r="J606" s="180"/>
    </row>
    <row r="607" spans="1:10" s="181" customFormat="1" x14ac:dyDescent="0.25">
      <c r="A607" s="173">
        <v>5</v>
      </c>
      <c r="B607" s="174" t="s">
        <v>1209</v>
      </c>
      <c r="C607" s="222" t="s">
        <v>696</v>
      </c>
      <c r="D607" s="205">
        <v>40</v>
      </c>
      <c r="E607" s="176"/>
      <c r="F607" s="123">
        <f t="shared" si="28"/>
        <v>40</v>
      </c>
      <c r="G607" s="177">
        <v>42</v>
      </c>
      <c r="H607" s="223">
        <f>D607*G607</f>
        <v>1680</v>
      </c>
      <c r="I607" s="179"/>
      <c r="J607" s="180"/>
    </row>
    <row r="608" spans="1:10" s="181" customFormat="1" ht="16.5" thickBot="1" x14ac:dyDescent="0.3">
      <c r="A608" s="221">
        <v>6</v>
      </c>
      <c r="B608" s="174" t="s">
        <v>768</v>
      </c>
      <c r="C608" s="267" t="s">
        <v>697</v>
      </c>
      <c r="D608" s="191">
        <v>40000</v>
      </c>
      <c r="E608" s="192"/>
      <c r="F608" s="123">
        <f t="shared" si="28"/>
        <v>40000</v>
      </c>
      <c r="G608" s="177">
        <v>2.73</v>
      </c>
      <c r="H608" s="178">
        <f t="shared" si="26"/>
        <v>109200</v>
      </c>
      <c r="I608" s="179"/>
      <c r="J608" s="180"/>
    </row>
    <row r="609" spans="1:10" s="181" customFormat="1" ht="16.5" thickBot="1" x14ac:dyDescent="0.3">
      <c r="A609" s="59"/>
      <c r="B609" s="51"/>
      <c r="C609" s="47"/>
      <c r="D609" s="128"/>
      <c r="E609" s="152"/>
      <c r="F609" s="152"/>
      <c r="G609" s="48"/>
      <c r="H609" s="133">
        <f>SUM(H605:H608)</f>
        <v>118006</v>
      </c>
      <c r="I609" s="179"/>
      <c r="J609" s="180"/>
    </row>
    <row r="610" spans="1:10" ht="16.5" thickBot="1" x14ac:dyDescent="0.3">
      <c r="A610" s="59"/>
      <c r="B610" s="51"/>
      <c r="C610" s="47"/>
      <c r="D610" s="128"/>
      <c r="E610" s="152"/>
      <c r="F610" s="152"/>
      <c r="G610" s="10"/>
      <c r="H610" s="137"/>
      <c r="J610" s="3"/>
    </row>
    <row r="611" spans="1:10" ht="16.5" thickBot="1" x14ac:dyDescent="0.3">
      <c r="A611" s="382" t="s">
        <v>379</v>
      </c>
      <c r="B611" s="383"/>
      <c r="C611" s="383"/>
      <c r="D611" s="383"/>
      <c r="E611" s="383"/>
      <c r="F611" s="383"/>
      <c r="G611" s="383"/>
      <c r="H611" s="138">
        <f>H603+H609</f>
        <v>231001.60000000001</v>
      </c>
      <c r="J611" s="3"/>
    </row>
    <row r="612" spans="1:10" x14ac:dyDescent="0.25">
      <c r="A612" s="33"/>
      <c r="B612" s="34"/>
      <c r="C612" s="35"/>
      <c r="D612" s="129"/>
      <c r="E612" s="129"/>
      <c r="F612" s="129"/>
      <c r="G612" s="36"/>
      <c r="H612" s="36"/>
      <c r="J612" s="3"/>
    </row>
    <row r="613" spans="1:10" x14ac:dyDescent="0.25">
      <c r="A613" s="18"/>
      <c r="C613" s="19"/>
      <c r="D613" s="130"/>
      <c r="E613" s="130"/>
      <c r="F613" s="130"/>
      <c r="G613" s="20"/>
      <c r="H613" s="6"/>
      <c r="J613" s="3"/>
    </row>
    <row r="614" spans="1:10" x14ac:dyDescent="0.25">
      <c r="J614" s="3"/>
    </row>
    <row r="615" spans="1:10" x14ac:dyDescent="0.25">
      <c r="J615" s="3"/>
    </row>
    <row r="616" spans="1:10" x14ac:dyDescent="0.25">
      <c r="A616" s="18"/>
      <c r="C616" s="19"/>
      <c r="D616" s="130"/>
      <c r="E616" s="130"/>
      <c r="F616" s="130"/>
      <c r="G616" s="20"/>
      <c r="H616" s="21"/>
      <c r="J616" s="3"/>
    </row>
    <row r="617" spans="1:10" x14ac:dyDescent="0.25">
      <c r="A617" s="18"/>
      <c r="C617" s="19"/>
      <c r="D617" s="130"/>
      <c r="E617" s="130"/>
      <c r="F617" s="130"/>
      <c r="G617" s="20"/>
      <c r="H617" s="21"/>
      <c r="J617" s="3"/>
    </row>
    <row r="618" spans="1:10" x14ac:dyDescent="0.25">
      <c r="A618" s="18"/>
      <c r="C618" s="19"/>
      <c r="D618" s="130"/>
      <c r="E618" s="130"/>
      <c r="F618" s="130"/>
      <c r="G618" s="20"/>
      <c r="H618" s="21"/>
      <c r="J618" s="3"/>
    </row>
    <row r="619" spans="1:10" x14ac:dyDescent="0.25">
      <c r="A619" s="18"/>
      <c r="C619" s="19"/>
      <c r="D619" s="130"/>
      <c r="E619" s="130"/>
      <c r="F619" s="130"/>
      <c r="G619" s="20"/>
      <c r="H619" s="21"/>
      <c r="J619" s="3"/>
    </row>
    <row r="620" spans="1:10" x14ac:dyDescent="0.25">
      <c r="A620" s="18"/>
      <c r="C620" s="19"/>
      <c r="D620" s="130"/>
      <c r="E620" s="130"/>
      <c r="F620" s="130"/>
      <c r="G620" s="20"/>
      <c r="H620" s="21"/>
      <c r="J620" s="3"/>
    </row>
    <row r="621" spans="1:10" x14ac:dyDescent="0.25">
      <c r="A621" s="18"/>
      <c r="C621" s="19"/>
      <c r="D621" s="130"/>
      <c r="E621" s="130"/>
      <c r="F621" s="130"/>
      <c r="G621" s="20"/>
      <c r="H621" s="21"/>
      <c r="J621" s="3"/>
    </row>
    <row r="622" spans="1:10" x14ac:dyDescent="0.25">
      <c r="A622" s="18"/>
      <c r="C622" s="19"/>
      <c r="D622" s="130"/>
      <c r="E622" s="130"/>
      <c r="F622" s="130"/>
      <c r="G622" s="20"/>
      <c r="H622" s="21"/>
      <c r="J622" s="3"/>
    </row>
    <row r="623" spans="1:10" x14ac:dyDescent="0.25">
      <c r="A623" s="18"/>
      <c r="C623" s="19"/>
      <c r="D623" s="130"/>
      <c r="E623" s="130"/>
      <c r="F623" s="130"/>
      <c r="G623" s="20"/>
      <c r="H623" s="21"/>
      <c r="J623" s="3"/>
    </row>
    <row r="624" spans="1:10" x14ac:dyDescent="0.25">
      <c r="A624" s="18"/>
      <c r="C624" s="19"/>
      <c r="D624" s="130"/>
      <c r="E624" s="130"/>
      <c r="F624" s="130"/>
      <c r="G624" s="20"/>
      <c r="H624" s="21"/>
      <c r="J624" s="3"/>
    </row>
    <row r="625" spans="1:10" x14ac:dyDescent="0.25">
      <c r="A625" s="18"/>
      <c r="C625" s="19"/>
      <c r="D625" s="130"/>
      <c r="E625" s="130"/>
      <c r="F625" s="130"/>
      <c r="G625" s="20"/>
      <c r="H625" s="21"/>
      <c r="J625" s="3"/>
    </row>
    <row r="626" spans="1:10" x14ac:dyDescent="0.25">
      <c r="A626" s="18"/>
      <c r="C626" s="19"/>
      <c r="D626" s="130"/>
      <c r="E626" s="130"/>
      <c r="F626" s="130"/>
      <c r="G626" s="20"/>
      <c r="H626" s="21"/>
      <c r="J626" s="3"/>
    </row>
    <row r="627" spans="1:10" x14ac:dyDescent="0.25">
      <c r="A627" s="18"/>
      <c r="C627" s="19"/>
      <c r="D627" s="130"/>
      <c r="E627" s="130"/>
      <c r="F627" s="130"/>
      <c r="G627" s="20"/>
      <c r="H627" s="21"/>
      <c r="J627" s="3"/>
    </row>
    <row r="628" spans="1:10" x14ac:dyDescent="0.25">
      <c r="A628" s="18"/>
      <c r="C628" s="19"/>
      <c r="D628" s="130"/>
      <c r="E628" s="130"/>
      <c r="F628" s="130"/>
      <c r="G628" s="20"/>
      <c r="H628" s="21"/>
      <c r="J628" s="3"/>
    </row>
    <row r="629" spans="1:10" x14ac:dyDescent="0.25">
      <c r="A629" s="18"/>
      <c r="C629" s="19"/>
      <c r="D629" s="130"/>
      <c r="E629" s="130"/>
      <c r="F629" s="130"/>
      <c r="G629" s="20"/>
      <c r="H629" s="21"/>
      <c r="J629" s="3"/>
    </row>
    <row r="630" spans="1:10" x14ac:dyDescent="0.25">
      <c r="A630" s="18"/>
      <c r="C630" s="19"/>
      <c r="D630" s="130"/>
      <c r="E630" s="130"/>
      <c r="F630" s="130"/>
      <c r="G630" s="20"/>
      <c r="H630" s="21"/>
      <c r="J630" s="3"/>
    </row>
    <row r="631" spans="1:10" x14ac:dyDescent="0.25">
      <c r="A631" s="18"/>
      <c r="C631" s="19"/>
      <c r="D631" s="130"/>
      <c r="E631" s="130"/>
      <c r="F631" s="130"/>
      <c r="G631" s="20"/>
      <c r="H631" s="21"/>
      <c r="J631" s="3"/>
    </row>
    <row r="632" spans="1:10" x14ac:dyDescent="0.25">
      <c r="A632" s="18"/>
      <c r="C632" s="19"/>
      <c r="D632" s="130"/>
      <c r="E632" s="130"/>
      <c r="F632" s="130"/>
      <c r="G632" s="20"/>
      <c r="H632" s="21"/>
      <c r="J632" s="3"/>
    </row>
    <row r="633" spans="1:10" x14ac:dyDescent="0.25">
      <c r="A633" s="18"/>
      <c r="C633" s="19"/>
      <c r="D633" s="130"/>
      <c r="E633" s="130"/>
      <c r="F633" s="130"/>
      <c r="G633" s="20"/>
      <c r="H633" s="21"/>
      <c r="J633" s="3"/>
    </row>
    <row r="634" spans="1:10" x14ac:dyDescent="0.25">
      <c r="A634" s="18"/>
      <c r="C634" s="19"/>
      <c r="D634" s="130"/>
      <c r="E634" s="130"/>
      <c r="F634" s="130"/>
      <c r="G634" s="20"/>
      <c r="H634" s="21"/>
      <c r="J634" s="3"/>
    </row>
    <row r="635" spans="1:10" x14ac:dyDescent="0.25">
      <c r="A635" s="18"/>
      <c r="C635" s="19"/>
      <c r="D635" s="130"/>
      <c r="E635" s="130"/>
      <c r="F635" s="130"/>
      <c r="G635" s="20"/>
      <c r="H635" s="21"/>
      <c r="J635" s="3"/>
    </row>
    <row r="636" spans="1:10" x14ac:dyDescent="0.25">
      <c r="A636" s="18"/>
      <c r="C636" s="19"/>
      <c r="D636" s="130"/>
      <c r="E636" s="130"/>
      <c r="F636" s="130"/>
      <c r="G636" s="20"/>
      <c r="H636" s="21"/>
      <c r="J636" s="3"/>
    </row>
    <row r="637" spans="1:10" x14ac:dyDescent="0.25">
      <c r="A637" s="18"/>
      <c r="C637" s="19"/>
      <c r="D637" s="130"/>
      <c r="E637" s="130"/>
      <c r="F637" s="130"/>
      <c r="G637" s="20"/>
      <c r="H637" s="21"/>
      <c r="J637" s="3"/>
    </row>
    <row r="638" spans="1:10" x14ac:dyDescent="0.25">
      <c r="A638" s="18"/>
      <c r="C638" s="19"/>
      <c r="D638" s="130"/>
      <c r="E638" s="130"/>
      <c r="F638" s="130"/>
      <c r="G638" s="20"/>
      <c r="H638" s="21"/>
      <c r="J638" s="3"/>
    </row>
    <row r="639" spans="1:10" x14ac:dyDescent="0.25">
      <c r="A639" s="18"/>
      <c r="C639" s="19"/>
      <c r="D639" s="130"/>
      <c r="E639" s="130"/>
      <c r="F639" s="130"/>
      <c r="G639" s="20"/>
      <c r="H639" s="21"/>
      <c r="J639" s="3"/>
    </row>
    <row r="640" spans="1:10" x14ac:dyDescent="0.25">
      <c r="A640" s="18"/>
      <c r="C640" s="19"/>
      <c r="D640" s="130"/>
      <c r="E640" s="130"/>
      <c r="F640" s="130"/>
      <c r="G640" s="20"/>
      <c r="H640" s="21"/>
      <c r="J640" s="3"/>
    </row>
    <row r="641" spans="1:10" x14ac:dyDescent="0.25">
      <c r="A641" s="18"/>
      <c r="C641" s="19"/>
      <c r="D641" s="130"/>
      <c r="E641" s="130"/>
      <c r="F641" s="130"/>
      <c r="G641" s="20"/>
      <c r="H641" s="21"/>
      <c r="J641" s="3"/>
    </row>
    <row r="642" spans="1:10" x14ac:dyDescent="0.25">
      <c r="A642" s="18"/>
      <c r="C642" s="19"/>
      <c r="D642" s="130"/>
      <c r="E642" s="130"/>
      <c r="F642" s="130"/>
      <c r="G642" s="20"/>
      <c r="H642" s="21"/>
      <c r="J642" s="3"/>
    </row>
    <row r="643" spans="1:10" x14ac:dyDescent="0.25">
      <c r="A643" s="18"/>
      <c r="C643" s="19"/>
      <c r="D643" s="130"/>
      <c r="E643" s="130"/>
      <c r="F643" s="130"/>
      <c r="G643" s="20"/>
      <c r="H643" s="21"/>
      <c r="J643" s="3"/>
    </row>
    <row r="644" spans="1:10" x14ac:dyDescent="0.25">
      <c r="A644" s="18"/>
      <c r="C644" s="19"/>
      <c r="D644" s="130"/>
      <c r="E644" s="130"/>
      <c r="F644" s="130"/>
      <c r="G644" s="20"/>
      <c r="H644" s="21"/>
      <c r="J644" s="3"/>
    </row>
    <row r="645" spans="1:10" x14ac:dyDescent="0.25">
      <c r="A645" s="18"/>
      <c r="C645" s="19"/>
      <c r="D645" s="130"/>
      <c r="E645" s="130"/>
      <c r="F645" s="130"/>
      <c r="G645" s="20"/>
      <c r="H645" s="21"/>
      <c r="J645" s="3"/>
    </row>
    <row r="646" spans="1:10" x14ac:dyDescent="0.25">
      <c r="A646" s="18"/>
      <c r="C646" s="19"/>
      <c r="D646" s="130"/>
      <c r="E646" s="130"/>
      <c r="F646" s="130"/>
      <c r="G646" s="20"/>
      <c r="H646" s="21"/>
      <c r="J646" s="3"/>
    </row>
    <row r="647" spans="1:10" x14ac:dyDescent="0.25">
      <c r="A647" s="18"/>
      <c r="C647" s="19"/>
      <c r="D647" s="130"/>
      <c r="E647" s="130"/>
      <c r="F647" s="130"/>
      <c r="G647" s="20"/>
      <c r="H647" s="21"/>
      <c r="J647" s="3"/>
    </row>
    <row r="648" spans="1:10" x14ac:dyDescent="0.25">
      <c r="A648" s="18"/>
      <c r="C648" s="19"/>
      <c r="D648" s="130"/>
      <c r="E648" s="130"/>
      <c r="F648" s="130"/>
      <c r="G648" s="20"/>
      <c r="H648" s="21"/>
      <c r="J648" s="3"/>
    </row>
    <row r="649" spans="1:10" x14ac:dyDescent="0.25">
      <c r="A649" s="18"/>
      <c r="C649" s="19"/>
      <c r="D649" s="130"/>
      <c r="E649" s="130"/>
      <c r="F649" s="130"/>
      <c r="G649" s="20"/>
      <c r="H649" s="21"/>
      <c r="J649" s="3"/>
    </row>
    <row r="650" spans="1:10" x14ac:dyDescent="0.25">
      <c r="A650" s="18"/>
      <c r="C650" s="19"/>
      <c r="D650" s="130"/>
      <c r="E650" s="130"/>
      <c r="F650" s="130"/>
      <c r="G650" s="20"/>
      <c r="H650" s="21"/>
      <c r="J650" s="3"/>
    </row>
    <row r="651" spans="1:10" x14ac:dyDescent="0.25">
      <c r="A651" s="18"/>
      <c r="C651" s="19"/>
      <c r="D651" s="130"/>
      <c r="E651" s="130"/>
      <c r="F651" s="130"/>
      <c r="G651" s="20"/>
      <c r="H651" s="21"/>
      <c r="J651" s="3"/>
    </row>
    <row r="652" spans="1:10" x14ac:dyDescent="0.25">
      <c r="A652" s="18"/>
      <c r="C652" s="19"/>
      <c r="D652" s="130"/>
      <c r="E652" s="130"/>
      <c r="F652" s="130"/>
      <c r="G652" s="20"/>
      <c r="H652" s="21"/>
      <c r="J652" s="3"/>
    </row>
    <row r="653" spans="1:10" x14ac:dyDescent="0.25">
      <c r="A653" s="18"/>
      <c r="C653" s="19"/>
      <c r="D653" s="130"/>
      <c r="E653" s="130"/>
      <c r="F653" s="130"/>
      <c r="G653" s="20"/>
      <c r="H653" s="21"/>
      <c r="J653" s="3"/>
    </row>
    <row r="654" spans="1:10" x14ac:dyDescent="0.25">
      <c r="A654" s="18"/>
      <c r="C654" s="19"/>
      <c r="D654" s="130"/>
      <c r="E654" s="130"/>
      <c r="F654" s="130"/>
      <c r="G654" s="20"/>
      <c r="H654" s="21"/>
      <c r="J654" s="3"/>
    </row>
    <row r="655" spans="1:10" x14ac:dyDescent="0.25">
      <c r="A655" s="18"/>
      <c r="C655" s="19"/>
      <c r="D655" s="130"/>
      <c r="E655" s="130"/>
      <c r="F655" s="130"/>
      <c r="G655" s="20"/>
      <c r="H655" s="21"/>
      <c r="J655" s="3"/>
    </row>
    <row r="656" spans="1:10" x14ac:dyDescent="0.25">
      <c r="A656" s="18"/>
      <c r="C656" s="19"/>
      <c r="D656" s="130"/>
      <c r="E656" s="130"/>
      <c r="F656" s="130"/>
      <c r="G656" s="20"/>
      <c r="H656" s="21"/>
      <c r="J656" s="3"/>
    </row>
    <row r="657" spans="1:10" x14ac:dyDescent="0.25">
      <c r="A657" s="18"/>
      <c r="C657" s="19"/>
      <c r="D657" s="130"/>
      <c r="E657" s="130"/>
      <c r="F657" s="130"/>
      <c r="G657" s="20"/>
      <c r="H657" s="21"/>
      <c r="J657" s="3"/>
    </row>
    <row r="658" spans="1:10" x14ac:dyDescent="0.25">
      <c r="A658" s="18"/>
      <c r="C658" s="19"/>
      <c r="D658" s="130"/>
      <c r="E658" s="130"/>
      <c r="F658" s="130"/>
      <c r="G658" s="20"/>
      <c r="H658" s="21"/>
      <c r="J658" s="3"/>
    </row>
    <row r="659" spans="1:10" x14ac:dyDescent="0.25">
      <c r="A659" s="18"/>
      <c r="C659" s="19"/>
      <c r="D659" s="130"/>
      <c r="E659" s="130"/>
      <c r="F659" s="130"/>
      <c r="G659" s="20"/>
      <c r="H659" s="21"/>
      <c r="J659" s="3"/>
    </row>
    <row r="660" spans="1:10" x14ac:dyDescent="0.25">
      <c r="A660" s="18"/>
      <c r="C660" s="19"/>
      <c r="D660" s="130"/>
      <c r="E660" s="130"/>
      <c r="F660" s="130"/>
      <c r="G660" s="20"/>
      <c r="H660" s="21"/>
      <c r="J660" s="3"/>
    </row>
    <row r="661" spans="1:10" x14ac:dyDescent="0.25">
      <c r="A661" s="18"/>
      <c r="C661" s="19"/>
      <c r="D661" s="130"/>
      <c r="E661" s="130"/>
      <c r="F661" s="130"/>
      <c r="G661" s="20"/>
      <c r="H661" s="21"/>
      <c r="J661" s="3"/>
    </row>
    <row r="662" spans="1:10" x14ac:dyDescent="0.25">
      <c r="A662" s="18"/>
      <c r="C662" s="19"/>
      <c r="D662" s="130"/>
      <c r="E662" s="130"/>
      <c r="F662" s="130"/>
      <c r="G662" s="20"/>
      <c r="H662" s="21"/>
    </row>
    <row r="663" spans="1:10" x14ac:dyDescent="0.25">
      <c r="A663" s="18"/>
      <c r="C663" s="19"/>
      <c r="D663" s="130"/>
      <c r="E663" s="130"/>
      <c r="F663" s="130"/>
      <c r="G663" s="20"/>
      <c r="H663" s="21"/>
    </row>
    <row r="664" spans="1:10" x14ac:dyDescent="0.25">
      <c r="A664" s="18"/>
      <c r="C664" s="19"/>
      <c r="D664" s="130"/>
      <c r="E664" s="130"/>
      <c r="F664" s="130"/>
      <c r="G664" s="20"/>
      <c r="H664" s="21"/>
    </row>
    <row r="665" spans="1:10" x14ac:dyDescent="0.25">
      <c r="A665" s="18"/>
      <c r="C665" s="19"/>
      <c r="D665" s="130"/>
      <c r="E665" s="130"/>
      <c r="F665" s="130"/>
      <c r="G665" s="20"/>
      <c r="H665" s="21"/>
    </row>
    <row r="666" spans="1:10" x14ac:dyDescent="0.25">
      <c r="A666" s="18"/>
      <c r="C666" s="19"/>
      <c r="D666" s="130"/>
      <c r="E666" s="130"/>
      <c r="F666" s="130"/>
      <c r="G666" s="20"/>
      <c r="H666" s="21"/>
    </row>
    <row r="667" spans="1:10" x14ac:dyDescent="0.25">
      <c r="A667" s="18"/>
      <c r="C667" s="19"/>
      <c r="D667" s="130"/>
      <c r="E667" s="130"/>
      <c r="F667" s="130"/>
      <c r="G667" s="20"/>
      <c r="H667" s="21"/>
    </row>
    <row r="668" spans="1:10" x14ac:dyDescent="0.25">
      <c r="A668" s="18"/>
      <c r="C668" s="19"/>
      <c r="D668" s="130"/>
      <c r="E668" s="130"/>
      <c r="F668" s="130"/>
      <c r="G668" s="20"/>
      <c r="H668" s="21"/>
    </row>
    <row r="669" spans="1:10" x14ac:dyDescent="0.25">
      <c r="A669" s="18"/>
      <c r="C669" s="19"/>
      <c r="D669" s="130"/>
      <c r="E669" s="130"/>
      <c r="F669" s="130"/>
      <c r="G669" s="20"/>
      <c r="H669" s="21"/>
    </row>
    <row r="670" spans="1:10" x14ac:dyDescent="0.25">
      <c r="A670" s="18"/>
      <c r="C670" s="19"/>
      <c r="D670" s="130"/>
      <c r="E670" s="130"/>
      <c r="F670" s="130"/>
      <c r="G670" s="20"/>
      <c r="H670" s="21"/>
    </row>
    <row r="671" spans="1:10" x14ac:dyDescent="0.25">
      <c r="A671" s="18"/>
      <c r="C671" s="19"/>
      <c r="D671" s="130"/>
      <c r="E671" s="130"/>
      <c r="F671" s="130"/>
      <c r="G671" s="20"/>
      <c r="H671" s="21"/>
    </row>
    <row r="672" spans="1:10" x14ac:dyDescent="0.25">
      <c r="A672" s="18"/>
      <c r="C672" s="19"/>
      <c r="D672" s="130"/>
      <c r="E672" s="130"/>
      <c r="F672" s="130"/>
      <c r="G672" s="20"/>
      <c r="H672" s="21"/>
    </row>
    <row r="673" spans="1:8" x14ac:dyDescent="0.25">
      <c r="A673" s="18"/>
      <c r="C673" s="19"/>
      <c r="D673" s="130"/>
      <c r="E673" s="130"/>
      <c r="F673" s="130"/>
      <c r="G673" s="20"/>
      <c r="H673" s="21"/>
    </row>
    <row r="674" spans="1:8" x14ac:dyDescent="0.25">
      <c r="A674" s="18"/>
      <c r="C674" s="19"/>
      <c r="D674" s="130"/>
      <c r="E674" s="130"/>
      <c r="F674" s="130"/>
      <c r="G674" s="20"/>
      <c r="H674" s="21"/>
    </row>
    <row r="675" spans="1:8" x14ac:dyDescent="0.25">
      <c r="A675" s="18"/>
      <c r="C675" s="19"/>
      <c r="D675" s="130"/>
      <c r="E675" s="130"/>
      <c r="F675" s="130"/>
      <c r="G675" s="20"/>
      <c r="H675" s="21"/>
    </row>
    <row r="676" spans="1:8" x14ac:dyDescent="0.25">
      <c r="A676" s="18"/>
      <c r="C676" s="19"/>
      <c r="D676" s="130"/>
      <c r="E676" s="130"/>
      <c r="F676" s="130"/>
      <c r="G676" s="20"/>
      <c r="H676" s="21"/>
    </row>
    <row r="677" spans="1:8" x14ac:dyDescent="0.25">
      <c r="A677" s="18"/>
      <c r="C677" s="19"/>
      <c r="D677" s="130"/>
      <c r="E677" s="130"/>
      <c r="F677" s="130"/>
      <c r="G677" s="20"/>
      <c r="H677" s="21"/>
    </row>
    <row r="678" spans="1:8" x14ac:dyDescent="0.25">
      <c r="A678" s="18"/>
      <c r="C678" s="19"/>
      <c r="D678" s="130"/>
      <c r="E678" s="130"/>
      <c r="F678" s="130"/>
      <c r="G678" s="20"/>
      <c r="H678" s="21"/>
    </row>
    <row r="679" spans="1:8" x14ac:dyDescent="0.25">
      <c r="A679" s="18"/>
      <c r="C679" s="19"/>
      <c r="D679" s="130"/>
      <c r="E679" s="130"/>
      <c r="F679" s="130"/>
      <c r="G679" s="20"/>
      <c r="H679" s="21"/>
    </row>
    <row r="680" spans="1:8" x14ac:dyDescent="0.25">
      <c r="A680" s="18"/>
      <c r="C680" s="19"/>
      <c r="D680" s="130"/>
      <c r="E680" s="130"/>
      <c r="F680" s="130"/>
      <c r="G680" s="20"/>
      <c r="H680" s="21"/>
    </row>
    <row r="681" spans="1:8" x14ac:dyDescent="0.25">
      <c r="A681" s="18"/>
      <c r="C681" s="19"/>
      <c r="D681" s="130"/>
      <c r="E681" s="130"/>
      <c r="F681" s="130"/>
      <c r="G681" s="20"/>
      <c r="H681" s="21"/>
    </row>
    <row r="682" spans="1:8" x14ac:dyDescent="0.25">
      <c r="A682" s="18"/>
      <c r="C682" s="19"/>
      <c r="D682" s="130"/>
      <c r="E682" s="130"/>
      <c r="F682" s="130"/>
      <c r="G682" s="20"/>
      <c r="H682" s="21"/>
    </row>
    <row r="683" spans="1:8" x14ac:dyDescent="0.25">
      <c r="A683" s="18"/>
      <c r="C683" s="19"/>
      <c r="D683" s="130"/>
      <c r="E683" s="130"/>
      <c r="F683" s="130"/>
      <c r="G683" s="20"/>
      <c r="H683" s="21"/>
    </row>
    <row r="684" spans="1:8" x14ac:dyDescent="0.25">
      <c r="A684" s="18"/>
      <c r="C684" s="19"/>
      <c r="D684" s="130"/>
      <c r="E684" s="130"/>
      <c r="F684" s="130"/>
      <c r="G684" s="20"/>
      <c r="H684" s="21"/>
    </row>
    <row r="685" spans="1:8" x14ac:dyDescent="0.25">
      <c r="A685" s="18"/>
      <c r="C685" s="19"/>
      <c r="D685" s="130"/>
      <c r="E685" s="130"/>
      <c r="F685" s="130"/>
      <c r="G685" s="20"/>
      <c r="H685" s="21"/>
    </row>
    <row r="686" spans="1:8" x14ac:dyDescent="0.25">
      <c r="A686" s="18"/>
      <c r="C686" s="19"/>
      <c r="D686" s="130"/>
      <c r="E686" s="130"/>
      <c r="F686" s="130"/>
      <c r="G686" s="20"/>
      <c r="H686" s="21"/>
    </row>
    <row r="687" spans="1:8" x14ac:dyDescent="0.25">
      <c r="A687" s="18"/>
      <c r="C687" s="19"/>
      <c r="D687" s="130"/>
      <c r="E687" s="130"/>
      <c r="F687" s="130"/>
      <c r="G687" s="20"/>
      <c r="H687" s="21"/>
    </row>
    <row r="688" spans="1:8" x14ac:dyDescent="0.25">
      <c r="A688" s="18"/>
      <c r="C688" s="19"/>
      <c r="D688" s="130"/>
      <c r="E688" s="130"/>
      <c r="F688" s="130"/>
      <c r="G688" s="20"/>
      <c r="H688" s="21"/>
    </row>
    <row r="689" spans="1:8" x14ac:dyDescent="0.25">
      <c r="A689" s="18"/>
      <c r="C689" s="19"/>
      <c r="D689" s="130"/>
      <c r="E689" s="130"/>
      <c r="F689" s="130"/>
      <c r="G689" s="20"/>
      <c r="H689" s="21"/>
    </row>
    <row r="690" spans="1:8" x14ac:dyDescent="0.25">
      <c r="A690" s="18"/>
      <c r="C690" s="19"/>
      <c r="D690" s="130"/>
      <c r="E690" s="130"/>
      <c r="F690" s="130"/>
      <c r="G690" s="20"/>
      <c r="H690" s="21"/>
    </row>
    <row r="691" spans="1:8" x14ac:dyDescent="0.25">
      <c r="A691" s="18"/>
      <c r="C691" s="19"/>
      <c r="D691" s="130"/>
      <c r="E691" s="130"/>
      <c r="F691" s="130"/>
      <c r="G691" s="20"/>
      <c r="H691" s="21"/>
    </row>
    <row r="692" spans="1:8" x14ac:dyDescent="0.25">
      <c r="A692" s="18"/>
      <c r="C692" s="19"/>
      <c r="D692" s="130"/>
      <c r="E692" s="130"/>
      <c r="F692" s="130"/>
      <c r="G692" s="20"/>
      <c r="H692" s="21"/>
    </row>
    <row r="693" spans="1:8" x14ac:dyDescent="0.25">
      <c r="A693" s="18"/>
      <c r="C693" s="19"/>
      <c r="D693" s="130"/>
      <c r="E693" s="130"/>
      <c r="F693" s="130"/>
      <c r="G693" s="20"/>
      <c r="H693" s="21"/>
    </row>
    <row r="694" spans="1:8" x14ac:dyDescent="0.25">
      <c r="A694" s="18"/>
      <c r="C694" s="19"/>
      <c r="D694" s="130"/>
      <c r="E694" s="130"/>
      <c r="F694" s="130"/>
      <c r="G694" s="20"/>
      <c r="H694" s="21"/>
    </row>
    <row r="695" spans="1:8" x14ac:dyDescent="0.25">
      <c r="A695" s="18"/>
      <c r="C695" s="19"/>
      <c r="D695" s="130"/>
      <c r="E695" s="130"/>
      <c r="F695" s="130"/>
      <c r="G695" s="20"/>
      <c r="H695" s="21"/>
    </row>
    <row r="696" spans="1:8" x14ac:dyDescent="0.25">
      <c r="A696" s="18"/>
      <c r="C696" s="19"/>
      <c r="D696" s="130"/>
      <c r="E696" s="130"/>
      <c r="F696" s="130"/>
      <c r="G696" s="20"/>
      <c r="H696" s="21"/>
    </row>
    <row r="697" spans="1:8" x14ac:dyDescent="0.25">
      <c r="A697" s="18"/>
      <c r="C697" s="19"/>
      <c r="D697" s="130"/>
      <c r="E697" s="130"/>
      <c r="F697" s="130"/>
      <c r="G697" s="20"/>
      <c r="H697" s="21"/>
    </row>
    <row r="698" spans="1:8" x14ac:dyDescent="0.25">
      <c r="A698" s="18"/>
      <c r="C698" s="19"/>
      <c r="D698" s="130"/>
      <c r="E698" s="130"/>
      <c r="F698" s="130"/>
      <c r="G698" s="20"/>
      <c r="H698" s="21"/>
    </row>
    <row r="699" spans="1:8" x14ac:dyDescent="0.25">
      <c r="A699" s="18"/>
      <c r="C699" s="19"/>
      <c r="D699" s="130"/>
      <c r="E699" s="130"/>
      <c r="F699" s="130"/>
      <c r="G699" s="20"/>
      <c r="H699" s="21"/>
    </row>
    <row r="700" spans="1:8" x14ac:dyDescent="0.25">
      <c r="A700" s="18"/>
      <c r="C700" s="19"/>
      <c r="D700" s="130"/>
      <c r="E700" s="130"/>
      <c r="F700" s="130"/>
      <c r="G700" s="20"/>
      <c r="H700" s="21"/>
    </row>
    <row r="701" spans="1:8" x14ac:dyDescent="0.25">
      <c r="A701" s="18"/>
      <c r="C701" s="19"/>
      <c r="D701" s="130"/>
      <c r="E701" s="130"/>
      <c r="F701" s="130"/>
      <c r="G701" s="20"/>
      <c r="H701" s="21"/>
    </row>
    <row r="702" spans="1:8" x14ac:dyDescent="0.25">
      <c r="A702" s="18"/>
      <c r="C702" s="19"/>
      <c r="D702" s="130"/>
      <c r="E702" s="130"/>
      <c r="F702" s="130"/>
      <c r="G702" s="20"/>
      <c r="H702" s="21"/>
    </row>
    <row r="703" spans="1:8" x14ac:dyDescent="0.25">
      <c r="A703" s="18"/>
      <c r="C703" s="19"/>
      <c r="D703" s="130"/>
      <c r="E703" s="130"/>
      <c r="F703" s="130"/>
      <c r="G703" s="20"/>
      <c r="H703" s="21"/>
    </row>
    <row r="704" spans="1:8" x14ac:dyDescent="0.25">
      <c r="A704" s="18"/>
      <c r="C704" s="19"/>
      <c r="D704" s="130"/>
      <c r="E704" s="130"/>
      <c r="F704" s="130"/>
      <c r="G704" s="20"/>
      <c r="H704" s="21"/>
    </row>
    <row r="705" spans="1:8" x14ac:dyDescent="0.25">
      <c r="A705" s="18"/>
      <c r="C705" s="19"/>
      <c r="D705" s="130"/>
      <c r="E705" s="130"/>
      <c r="F705" s="130"/>
      <c r="G705" s="20"/>
      <c r="H705" s="21"/>
    </row>
    <row r="706" spans="1:8" x14ac:dyDescent="0.25">
      <c r="A706" s="18"/>
      <c r="C706" s="19"/>
      <c r="D706" s="130"/>
      <c r="E706" s="130"/>
      <c r="F706" s="130"/>
      <c r="G706" s="20"/>
      <c r="H706" s="21"/>
    </row>
    <row r="707" spans="1:8" x14ac:dyDescent="0.25">
      <c r="A707" s="18"/>
      <c r="C707" s="19"/>
      <c r="D707" s="130"/>
      <c r="E707" s="130"/>
      <c r="F707" s="130"/>
      <c r="G707" s="20"/>
      <c r="H707" s="21"/>
    </row>
    <row r="708" spans="1:8" x14ac:dyDescent="0.25">
      <c r="A708" s="18"/>
      <c r="C708" s="19"/>
      <c r="D708" s="130"/>
      <c r="E708" s="130"/>
      <c r="F708" s="130"/>
      <c r="G708" s="20"/>
      <c r="H708" s="21"/>
    </row>
    <row r="709" spans="1:8" x14ac:dyDescent="0.25">
      <c r="A709" s="18"/>
      <c r="C709" s="19"/>
      <c r="D709" s="130"/>
      <c r="E709" s="130"/>
      <c r="F709" s="130"/>
      <c r="G709" s="20"/>
      <c r="H709" s="21"/>
    </row>
    <row r="710" spans="1:8" x14ac:dyDescent="0.25">
      <c r="A710" s="18"/>
      <c r="C710" s="19"/>
      <c r="D710" s="130"/>
      <c r="E710" s="130"/>
      <c r="F710" s="130"/>
      <c r="G710" s="20"/>
      <c r="H710" s="21"/>
    </row>
    <row r="711" spans="1:8" x14ac:dyDescent="0.25">
      <c r="A711" s="18"/>
      <c r="C711" s="19"/>
      <c r="D711" s="130"/>
      <c r="E711" s="130"/>
      <c r="F711" s="130"/>
      <c r="G711" s="20"/>
      <c r="H711" s="21"/>
    </row>
    <row r="712" spans="1:8" x14ac:dyDescent="0.25">
      <c r="A712" s="18"/>
      <c r="C712" s="19"/>
      <c r="D712" s="130"/>
      <c r="E712" s="130"/>
      <c r="F712" s="130"/>
      <c r="G712" s="20"/>
      <c r="H712" s="21"/>
    </row>
    <row r="713" spans="1:8" x14ac:dyDescent="0.25">
      <c r="A713" s="18"/>
      <c r="C713" s="19"/>
      <c r="D713" s="130"/>
      <c r="E713" s="130"/>
      <c r="F713" s="130"/>
      <c r="G713" s="20"/>
      <c r="H713" s="21"/>
    </row>
    <row r="714" spans="1:8" x14ac:dyDescent="0.25">
      <c r="A714" s="18"/>
      <c r="C714" s="19"/>
      <c r="D714" s="130"/>
      <c r="E714" s="130"/>
      <c r="F714" s="130"/>
      <c r="G714" s="20"/>
      <c r="H714" s="21"/>
    </row>
    <row r="715" spans="1:8" x14ac:dyDescent="0.25">
      <c r="A715" s="18"/>
      <c r="C715" s="19"/>
      <c r="D715" s="130"/>
      <c r="E715" s="130"/>
      <c r="F715" s="130"/>
      <c r="G715" s="20"/>
      <c r="H715" s="21"/>
    </row>
    <row r="716" spans="1:8" x14ac:dyDescent="0.25">
      <c r="A716" s="18"/>
      <c r="C716" s="19"/>
      <c r="D716" s="130"/>
      <c r="E716" s="130"/>
      <c r="F716" s="130"/>
      <c r="G716" s="20"/>
      <c r="H716" s="21"/>
    </row>
    <row r="717" spans="1:8" x14ac:dyDescent="0.25">
      <c r="A717" s="18"/>
      <c r="C717" s="19"/>
      <c r="D717" s="130"/>
      <c r="E717" s="130"/>
      <c r="F717" s="130"/>
      <c r="G717" s="20"/>
      <c r="H717" s="21"/>
    </row>
    <row r="718" spans="1:8" x14ac:dyDescent="0.25">
      <c r="A718" s="18"/>
      <c r="C718" s="19"/>
      <c r="D718" s="130"/>
      <c r="E718" s="130"/>
      <c r="F718" s="130"/>
      <c r="G718" s="20"/>
      <c r="H718" s="21"/>
    </row>
    <row r="719" spans="1:8" x14ac:dyDescent="0.25">
      <c r="A719" s="18"/>
      <c r="C719" s="19"/>
      <c r="D719" s="130"/>
      <c r="E719" s="130"/>
      <c r="F719" s="130"/>
      <c r="G719" s="20"/>
      <c r="H719" s="21"/>
    </row>
    <row r="720" spans="1:8" x14ac:dyDescent="0.25">
      <c r="A720" s="18"/>
      <c r="C720" s="19"/>
      <c r="D720" s="130"/>
      <c r="E720" s="130"/>
      <c r="F720" s="130"/>
      <c r="G720" s="20"/>
      <c r="H720" s="21"/>
    </row>
    <row r="721" spans="1:8" x14ac:dyDescent="0.25">
      <c r="A721" s="18"/>
      <c r="C721" s="19"/>
      <c r="D721" s="130"/>
      <c r="E721" s="130"/>
      <c r="F721" s="130"/>
      <c r="G721" s="20"/>
      <c r="H721" s="21"/>
    </row>
    <row r="722" spans="1:8" x14ac:dyDescent="0.25">
      <c r="A722" s="18"/>
      <c r="C722" s="19"/>
      <c r="D722" s="130"/>
      <c r="E722" s="130"/>
      <c r="F722" s="130"/>
      <c r="G722" s="20"/>
      <c r="H722" s="21"/>
    </row>
    <row r="723" spans="1:8" x14ac:dyDescent="0.25">
      <c r="A723" s="18"/>
      <c r="C723" s="19"/>
      <c r="D723" s="130"/>
      <c r="E723" s="130"/>
      <c r="F723" s="130"/>
      <c r="G723" s="20"/>
      <c r="H723" s="21"/>
    </row>
    <row r="724" spans="1:8" x14ac:dyDescent="0.25">
      <c r="A724" s="18"/>
      <c r="C724" s="19"/>
      <c r="D724" s="130"/>
      <c r="E724" s="130"/>
      <c r="F724" s="130"/>
      <c r="G724" s="20"/>
      <c r="H724" s="21"/>
    </row>
    <row r="725" spans="1:8" x14ac:dyDescent="0.25">
      <c r="A725" s="18"/>
      <c r="C725" s="19"/>
      <c r="D725" s="130"/>
      <c r="E725" s="130"/>
      <c r="F725" s="130"/>
      <c r="G725" s="20"/>
      <c r="H725" s="21"/>
    </row>
    <row r="726" spans="1:8" x14ac:dyDescent="0.25">
      <c r="A726" s="18"/>
      <c r="C726" s="19"/>
      <c r="D726" s="130"/>
      <c r="E726" s="130"/>
      <c r="F726" s="130"/>
      <c r="G726" s="20"/>
      <c r="H726" s="21"/>
    </row>
    <row r="727" spans="1:8" x14ac:dyDescent="0.25">
      <c r="A727" s="18"/>
      <c r="C727" s="19"/>
      <c r="D727" s="130"/>
      <c r="E727" s="130"/>
      <c r="F727" s="130"/>
      <c r="G727" s="20"/>
      <c r="H727" s="21"/>
    </row>
    <row r="728" spans="1:8" x14ac:dyDescent="0.25">
      <c r="A728" s="18"/>
      <c r="C728" s="19"/>
      <c r="D728" s="130"/>
      <c r="E728" s="130"/>
      <c r="F728" s="130"/>
      <c r="G728" s="20"/>
      <c r="H728" s="21"/>
    </row>
    <row r="729" spans="1:8" x14ac:dyDescent="0.25">
      <c r="A729" s="18"/>
      <c r="C729" s="19"/>
      <c r="D729" s="130"/>
      <c r="E729" s="130"/>
      <c r="F729" s="130"/>
      <c r="G729" s="20"/>
      <c r="H729" s="21"/>
    </row>
    <row r="730" spans="1:8" x14ac:dyDescent="0.25">
      <c r="A730" s="18"/>
      <c r="C730" s="19"/>
      <c r="D730" s="130"/>
      <c r="E730" s="130"/>
      <c r="F730" s="130"/>
      <c r="G730" s="20"/>
      <c r="H730" s="21"/>
    </row>
    <row r="731" spans="1:8" x14ac:dyDescent="0.25">
      <c r="A731" s="18"/>
      <c r="C731" s="19"/>
      <c r="D731" s="130"/>
      <c r="E731" s="130"/>
      <c r="F731" s="130"/>
      <c r="G731" s="20"/>
      <c r="H731" s="21"/>
    </row>
    <row r="732" spans="1:8" x14ac:dyDescent="0.25">
      <c r="A732" s="18"/>
      <c r="C732" s="19"/>
      <c r="D732" s="130"/>
      <c r="E732" s="130"/>
      <c r="F732" s="130"/>
      <c r="G732" s="20"/>
      <c r="H732" s="21"/>
    </row>
    <row r="733" spans="1:8" x14ac:dyDescent="0.25">
      <c r="A733" s="18"/>
      <c r="C733" s="19"/>
      <c r="D733" s="130"/>
      <c r="E733" s="130"/>
      <c r="F733" s="130"/>
      <c r="G733" s="20"/>
      <c r="H733" s="21"/>
    </row>
    <row r="734" spans="1:8" x14ac:dyDescent="0.25">
      <c r="A734" s="18"/>
      <c r="C734" s="19"/>
      <c r="D734" s="130"/>
      <c r="E734" s="130"/>
      <c r="F734" s="130"/>
      <c r="G734" s="20"/>
      <c r="H734" s="21"/>
    </row>
    <row r="735" spans="1:8" x14ac:dyDescent="0.25">
      <c r="A735" s="18"/>
      <c r="C735" s="19"/>
      <c r="D735" s="130"/>
      <c r="E735" s="130"/>
      <c r="F735" s="130"/>
      <c r="G735" s="20"/>
      <c r="H735" s="21"/>
    </row>
    <row r="736" spans="1:8" x14ac:dyDescent="0.25">
      <c r="A736" s="18"/>
      <c r="C736" s="19"/>
      <c r="D736" s="130"/>
      <c r="E736" s="130"/>
      <c r="F736" s="130"/>
      <c r="G736" s="20"/>
      <c r="H736" s="21"/>
    </row>
    <row r="737" spans="1:8" x14ac:dyDescent="0.25">
      <c r="A737" s="18"/>
      <c r="C737" s="19"/>
      <c r="D737" s="130"/>
      <c r="E737" s="130"/>
      <c r="F737" s="130"/>
      <c r="G737" s="20"/>
      <c r="H737" s="21"/>
    </row>
    <row r="738" spans="1:8" x14ac:dyDescent="0.25">
      <c r="A738" s="18"/>
      <c r="C738" s="19"/>
      <c r="D738" s="130"/>
      <c r="E738" s="130"/>
      <c r="F738" s="130"/>
      <c r="G738" s="20"/>
      <c r="H738" s="21"/>
    </row>
    <row r="739" spans="1:8" x14ac:dyDescent="0.25">
      <c r="A739" s="18"/>
      <c r="C739" s="19"/>
      <c r="D739" s="130"/>
      <c r="E739" s="130"/>
      <c r="F739" s="130"/>
      <c r="G739" s="20"/>
      <c r="H739" s="21"/>
    </row>
    <row r="740" spans="1:8" x14ac:dyDescent="0.25">
      <c r="A740" s="18"/>
      <c r="C740" s="19"/>
      <c r="D740" s="130"/>
      <c r="E740" s="130"/>
      <c r="F740" s="130"/>
      <c r="G740" s="20"/>
      <c r="H740" s="21"/>
    </row>
    <row r="741" spans="1:8" x14ac:dyDescent="0.25">
      <c r="A741" s="18"/>
      <c r="C741" s="19"/>
      <c r="D741" s="130"/>
      <c r="E741" s="130"/>
      <c r="F741" s="130"/>
      <c r="G741" s="20"/>
      <c r="H741" s="21"/>
    </row>
    <row r="742" spans="1:8" x14ac:dyDescent="0.25">
      <c r="A742" s="18"/>
      <c r="C742" s="19"/>
      <c r="D742" s="130"/>
      <c r="E742" s="130"/>
      <c r="F742" s="130"/>
      <c r="G742" s="20"/>
      <c r="H742" s="21"/>
    </row>
    <row r="743" spans="1:8" x14ac:dyDescent="0.25">
      <c r="A743" s="18"/>
      <c r="C743" s="19"/>
      <c r="D743" s="130"/>
      <c r="E743" s="130"/>
      <c r="F743" s="130"/>
      <c r="G743" s="20"/>
      <c r="H743" s="21"/>
    </row>
    <row r="744" spans="1:8" x14ac:dyDescent="0.25">
      <c r="A744" s="18"/>
      <c r="C744" s="19"/>
      <c r="D744" s="130"/>
      <c r="E744" s="130"/>
      <c r="F744" s="130"/>
      <c r="G744" s="20"/>
      <c r="H744" s="21"/>
    </row>
    <row r="745" spans="1:8" x14ac:dyDescent="0.25">
      <c r="A745" s="18"/>
      <c r="C745" s="19"/>
      <c r="D745" s="130"/>
      <c r="E745" s="130"/>
      <c r="F745" s="130"/>
      <c r="G745" s="20"/>
      <c r="H745" s="21"/>
    </row>
    <row r="746" spans="1:8" x14ac:dyDescent="0.25">
      <c r="A746" s="18"/>
      <c r="C746" s="19"/>
      <c r="D746" s="130"/>
      <c r="E746" s="130"/>
      <c r="F746" s="130"/>
      <c r="G746" s="20"/>
      <c r="H746" s="21"/>
    </row>
    <row r="747" spans="1:8" x14ac:dyDescent="0.25">
      <c r="A747" s="18"/>
      <c r="C747" s="19"/>
      <c r="D747" s="130"/>
      <c r="E747" s="130"/>
      <c r="F747" s="130"/>
      <c r="G747" s="20"/>
      <c r="H747" s="21"/>
    </row>
    <row r="748" spans="1:8" x14ac:dyDescent="0.25">
      <c r="A748" s="18"/>
      <c r="C748" s="19"/>
      <c r="D748" s="130"/>
      <c r="E748" s="130"/>
      <c r="F748" s="130"/>
      <c r="G748" s="20"/>
      <c r="H748" s="21"/>
    </row>
    <row r="749" spans="1:8" x14ac:dyDescent="0.25">
      <c r="A749" s="18"/>
      <c r="C749" s="19"/>
      <c r="D749" s="130"/>
      <c r="E749" s="130"/>
      <c r="F749" s="130"/>
      <c r="G749" s="20"/>
      <c r="H749" s="21"/>
    </row>
    <row r="750" spans="1:8" x14ac:dyDescent="0.25">
      <c r="A750" s="18"/>
      <c r="C750" s="19"/>
      <c r="D750" s="130"/>
      <c r="E750" s="130"/>
      <c r="F750" s="130"/>
      <c r="G750" s="20"/>
      <c r="H750" s="21"/>
    </row>
    <row r="751" spans="1:8" x14ac:dyDescent="0.25">
      <c r="A751" s="18"/>
      <c r="C751" s="19"/>
      <c r="D751" s="130"/>
      <c r="E751" s="130"/>
      <c r="F751" s="130"/>
      <c r="G751" s="20"/>
      <c r="H751" s="21"/>
    </row>
    <row r="752" spans="1:8" x14ac:dyDescent="0.25">
      <c r="A752" s="18"/>
      <c r="C752" s="19"/>
      <c r="D752" s="130"/>
      <c r="E752" s="130"/>
      <c r="F752" s="130"/>
      <c r="G752" s="20"/>
      <c r="H752" s="21"/>
    </row>
    <row r="753" spans="1:8" x14ac:dyDescent="0.25">
      <c r="A753" s="18"/>
      <c r="C753" s="19"/>
      <c r="D753" s="130"/>
      <c r="E753" s="130"/>
      <c r="F753" s="130"/>
      <c r="G753" s="20"/>
      <c r="H753" s="21"/>
    </row>
    <row r="754" spans="1:8" x14ac:dyDescent="0.25">
      <c r="A754" s="18"/>
      <c r="C754" s="19"/>
      <c r="D754" s="130"/>
      <c r="E754" s="130"/>
      <c r="F754" s="130"/>
      <c r="G754" s="20"/>
      <c r="H754" s="21"/>
    </row>
    <row r="755" spans="1:8" x14ac:dyDescent="0.25">
      <c r="A755" s="18"/>
      <c r="C755" s="19"/>
      <c r="D755" s="130"/>
      <c r="E755" s="130"/>
      <c r="F755" s="130"/>
      <c r="G755" s="20"/>
      <c r="H755" s="21"/>
    </row>
    <row r="756" spans="1:8" x14ac:dyDescent="0.25">
      <c r="A756" s="18"/>
      <c r="C756" s="19"/>
      <c r="D756" s="130"/>
      <c r="E756" s="130"/>
      <c r="F756" s="130"/>
      <c r="G756" s="20"/>
      <c r="H756" s="21"/>
    </row>
    <row r="757" spans="1:8" x14ac:dyDescent="0.25">
      <c r="A757" s="18"/>
      <c r="C757" s="19"/>
      <c r="D757" s="130"/>
      <c r="E757" s="130"/>
      <c r="F757" s="130"/>
      <c r="G757" s="20"/>
      <c r="H757" s="21"/>
    </row>
    <row r="758" spans="1:8" x14ac:dyDescent="0.25">
      <c r="A758" s="18"/>
      <c r="C758" s="19"/>
      <c r="D758" s="130"/>
      <c r="E758" s="130"/>
      <c r="F758" s="130"/>
      <c r="G758" s="20"/>
      <c r="H758" s="21"/>
    </row>
    <row r="759" spans="1:8" x14ac:dyDescent="0.25">
      <c r="A759" s="18"/>
      <c r="C759" s="19"/>
      <c r="D759" s="130"/>
      <c r="E759" s="130"/>
      <c r="F759" s="130"/>
      <c r="G759" s="20"/>
      <c r="H759" s="21"/>
    </row>
    <row r="760" spans="1:8" x14ac:dyDescent="0.25">
      <c r="A760" s="18"/>
      <c r="C760" s="19"/>
      <c r="D760" s="130"/>
      <c r="E760" s="130"/>
      <c r="F760" s="130"/>
      <c r="G760" s="20"/>
      <c r="H760" s="21"/>
    </row>
    <row r="761" spans="1:8" x14ac:dyDescent="0.25">
      <c r="A761" s="18"/>
      <c r="C761" s="19"/>
      <c r="D761" s="130"/>
      <c r="E761" s="130"/>
      <c r="F761" s="130"/>
      <c r="G761" s="20"/>
      <c r="H761" s="21"/>
    </row>
    <row r="762" spans="1:8" x14ac:dyDescent="0.25">
      <c r="A762" s="18"/>
      <c r="C762" s="19"/>
      <c r="D762" s="130"/>
      <c r="E762" s="130"/>
      <c r="F762" s="130"/>
      <c r="G762" s="20"/>
      <c r="H762" s="21"/>
    </row>
    <row r="763" spans="1:8" x14ac:dyDescent="0.25">
      <c r="A763" s="18"/>
      <c r="C763" s="19"/>
      <c r="D763" s="130"/>
      <c r="E763" s="130"/>
      <c r="F763" s="130"/>
      <c r="G763" s="20"/>
      <c r="H763" s="21"/>
    </row>
    <row r="764" spans="1:8" x14ac:dyDescent="0.25">
      <c r="A764" s="18"/>
      <c r="C764" s="19"/>
      <c r="D764" s="130"/>
      <c r="E764" s="130"/>
      <c r="F764" s="130"/>
      <c r="G764" s="20"/>
      <c r="H764" s="21"/>
    </row>
    <row r="765" spans="1:8" x14ac:dyDescent="0.25">
      <c r="A765" s="18"/>
      <c r="C765" s="19"/>
      <c r="D765" s="130"/>
      <c r="E765" s="130"/>
      <c r="F765" s="130"/>
      <c r="G765" s="20"/>
      <c r="H765" s="21"/>
    </row>
    <row r="766" spans="1:8" x14ac:dyDescent="0.25">
      <c r="A766" s="18"/>
      <c r="C766" s="19"/>
      <c r="D766" s="130"/>
      <c r="E766" s="130"/>
      <c r="F766" s="130"/>
      <c r="G766" s="20"/>
      <c r="H766" s="21"/>
    </row>
    <row r="767" spans="1:8" x14ac:dyDescent="0.25">
      <c r="A767" s="18"/>
      <c r="C767" s="19"/>
      <c r="D767" s="130"/>
      <c r="E767" s="130"/>
      <c r="F767" s="130"/>
      <c r="G767" s="20"/>
      <c r="H767" s="21"/>
    </row>
    <row r="768" spans="1:8" x14ac:dyDescent="0.25">
      <c r="A768" s="18"/>
      <c r="C768" s="19"/>
      <c r="D768" s="130"/>
      <c r="E768" s="130"/>
      <c r="F768" s="130"/>
      <c r="G768" s="20"/>
      <c r="H768" s="21"/>
    </row>
    <row r="769" spans="1:8" x14ac:dyDescent="0.25">
      <c r="A769" s="18"/>
      <c r="C769" s="19"/>
      <c r="D769" s="130"/>
      <c r="E769" s="130"/>
      <c r="F769" s="130"/>
      <c r="G769" s="20"/>
      <c r="H769" s="21"/>
    </row>
    <row r="770" spans="1:8" x14ac:dyDescent="0.25">
      <c r="A770" s="18"/>
      <c r="C770" s="19"/>
      <c r="D770" s="130"/>
      <c r="E770" s="130"/>
      <c r="F770" s="130"/>
      <c r="G770" s="20"/>
      <c r="H770" s="21"/>
    </row>
    <row r="771" spans="1:8" x14ac:dyDescent="0.25">
      <c r="A771" s="18"/>
      <c r="C771" s="19"/>
      <c r="D771" s="130"/>
      <c r="E771" s="130"/>
      <c r="F771" s="130"/>
      <c r="G771" s="20"/>
      <c r="H771" s="21"/>
    </row>
    <row r="772" spans="1:8" x14ac:dyDescent="0.25">
      <c r="A772" s="18"/>
      <c r="C772" s="19"/>
      <c r="D772" s="130"/>
      <c r="E772" s="130"/>
      <c r="F772" s="130"/>
      <c r="G772" s="20"/>
      <c r="H772" s="21"/>
    </row>
    <row r="773" spans="1:8" x14ac:dyDescent="0.25">
      <c r="A773" s="18"/>
      <c r="C773" s="19"/>
      <c r="D773" s="130"/>
      <c r="E773" s="130"/>
      <c r="F773" s="130"/>
      <c r="G773" s="20"/>
      <c r="H773" s="21"/>
    </row>
    <row r="774" spans="1:8" x14ac:dyDescent="0.25">
      <c r="A774" s="18"/>
      <c r="C774" s="19"/>
      <c r="D774" s="130"/>
      <c r="E774" s="130"/>
      <c r="F774" s="130"/>
      <c r="G774" s="20"/>
      <c r="H774" s="21"/>
    </row>
    <row r="775" spans="1:8" x14ac:dyDescent="0.25">
      <c r="A775" s="18"/>
      <c r="C775" s="19"/>
      <c r="D775" s="130"/>
      <c r="E775" s="130"/>
      <c r="F775" s="130"/>
      <c r="G775" s="20"/>
      <c r="H775" s="21"/>
    </row>
    <row r="776" spans="1:8" x14ac:dyDescent="0.25">
      <c r="A776" s="18"/>
      <c r="C776" s="19"/>
      <c r="D776" s="130"/>
      <c r="E776" s="130"/>
      <c r="F776" s="130"/>
      <c r="G776" s="20"/>
      <c r="H776" s="21"/>
    </row>
    <row r="777" spans="1:8" x14ac:dyDescent="0.25">
      <c r="A777" s="18"/>
      <c r="C777" s="19"/>
      <c r="D777" s="130"/>
      <c r="E777" s="130"/>
      <c r="F777" s="130"/>
      <c r="G777" s="20"/>
      <c r="H777" s="21"/>
    </row>
    <row r="778" spans="1:8" x14ac:dyDescent="0.25">
      <c r="A778" s="18"/>
      <c r="C778" s="19"/>
      <c r="D778" s="130"/>
      <c r="E778" s="130"/>
      <c r="F778" s="130"/>
      <c r="G778" s="20"/>
      <c r="H778" s="21"/>
    </row>
    <row r="779" spans="1:8" x14ac:dyDescent="0.25">
      <c r="A779" s="18"/>
      <c r="C779" s="19"/>
      <c r="D779" s="130"/>
      <c r="E779" s="130"/>
      <c r="F779" s="130"/>
      <c r="G779" s="20"/>
      <c r="H779" s="21"/>
    </row>
    <row r="780" spans="1:8" x14ac:dyDescent="0.25">
      <c r="A780" s="18"/>
      <c r="C780" s="19"/>
      <c r="D780" s="130"/>
      <c r="E780" s="130"/>
      <c r="F780" s="130"/>
      <c r="G780" s="20"/>
      <c r="H780" s="21"/>
    </row>
    <row r="781" spans="1:8" x14ac:dyDescent="0.25">
      <c r="A781" s="18"/>
      <c r="C781" s="19"/>
      <c r="D781" s="130"/>
      <c r="E781" s="130"/>
      <c r="F781" s="130"/>
      <c r="G781" s="20"/>
      <c r="H781" s="21"/>
    </row>
    <row r="782" spans="1:8" x14ac:dyDescent="0.25">
      <c r="A782" s="18"/>
      <c r="C782" s="19"/>
      <c r="D782" s="130"/>
      <c r="E782" s="130"/>
      <c r="F782" s="130"/>
      <c r="G782" s="20"/>
      <c r="H782" s="21"/>
    </row>
    <row r="783" spans="1:8" x14ac:dyDescent="0.25">
      <c r="A783" s="18"/>
      <c r="C783" s="19"/>
      <c r="D783" s="130"/>
      <c r="E783" s="130"/>
      <c r="F783" s="130"/>
      <c r="G783" s="20"/>
      <c r="H783" s="21"/>
    </row>
    <row r="784" spans="1:8" x14ac:dyDescent="0.25">
      <c r="A784" s="18"/>
      <c r="C784" s="19"/>
      <c r="D784" s="130"/>
      <c r="E784" s="130"/>
      <c r="F784" s="130"/>
      <c r="G784" s="20"/>
      <c r="H784" s="21"/>
    </row>
    <row r="785" spans="1:8" x14ac:dyDescent="0.25">
      <c r="A785" s="18"/>
      <c r="C785" s="19"/>
      <c r="D785" s="130"/>
      <c r="E785" s="130"/>
      <c r="F785" s="130"/>
      <c r="G785" s="20"/>
      <c r="H785" s="21"/>
    </row>
    <row r="786" spans="1:8" x14ac:dyDescent="0.25">
      <c r="A786" s="18"/>
      <c r="C786" s="19"/>
      <c r="D786" s="130"/>
      <c r="E786" s="130"/>
      <c r="F786" s="130"/>
      <c r="G786" s="20"/>
      <c r="H786" s="21"/>
    </row>
    <row r="787" spans="1:8" x14ac:dyDescent="0.25">
      <c r="A787" s="18"/>
      <c r="C787" s="19"/>
      <c r="D787" s="130"/>
      <c r="E787" s="130"/>
      <c r="F787" s="130"/>
      <c r="G787" s="20"/>
      <c r="H787" s="21"/>
    </row>
  </sheetData>
  <mergeCells count="38">
    <mergeCell ref="A231:G231"/>
    <mergeCell ref="A260:G260"/>
    <mergeCell ref="A233:H233"/>
    <mergeCell ref="A262:H262"/>
    <mergeCell ref="I1:I2"/>
    <mergeCell ref="I4:I5"/>
    <mergeCell ref="E4:E5"/>
    <mergeCell ref="D4:D5"/>
    <mergeCell ref="F4:F5"/>
    <mergeCell ref="A1:H2"/>
    <mergeCell ref="G4:G5"/>
    <mergeCell ref="C4:C5"/>
    <mergeCell ref="A4:A5"/>
    <mergeCell ref="B4:B5"/>
    <mergeCell ref="A204:H204"/>
    <mergeCell ref="H4:H5"/>
    <mergeCell ref="A78:G78"/>
    <mergeCell ref="A100:G100"/>
    <mergeCell ref="A183:G183"/>
    <mergeCell ref="A202:G202"/>
    <mergeCell ref="A80:H80"/>
    <mergeCell ref="A102:H102"/>
    <mergeCell ref="A185:H185"/>
    <mergeCell ref="A598:G598"/>
    <mergeCell ref="A611:G611"/>
    <mergeCell ref="A337:G337"/>
    <mergeCell ref="A389:G389"/>
    <mergeCell ref="A414:G414"/>
    <mergeCell ref="A522:G522"/>
    <mergeCell ref="A537:G537"/>
    <mergeCell ref="A600:H600"/>
    <mergeCell ref="A524:H524"/>
    <mergeCell ref="A539:H539"/>
    <mergeCell ref="A579:H579"/>
    <mergeCell ref="A577:G577"/>
    <mergeCell ref="A339:H339"/>
    <mergeCell ref="A391:H391"/>
    <mergeCell ref="A416:H416"/>
  </mergeCells>
  <phoneticPr fontId="2" type="noConversion"/>
  <pageMargins left="0.75" right="0.75" top="1" bottom="1" header="0.5" footer="0.5"/>
  <pageSetup paperSize="9" scale="76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2"/>
  <sheetViews>
    <sheetView workbookViewId="0">
      <selection activeCell="C1" sqref="C1"/>
    </sheetView>
  </sheetViews>
  <sheetFormatPr defaultRowHeight="12.75" x14ac:dyDescent="0.2"/>
  <cols>
    <col min="3" max="3" width="31.85546875" customWidth="1"/>
    <col min="6" max="6" width="16.28515625" customWidth="1"/>
  </cols>
  <sheetData>
    <row r="1" spans="1:6" ht="15" x14ac:dyDescent="0.2">
      <c r="C1" s="78" t="s">
        <v>307</v>
      </c>
    </row>
    <row r="2" spans="1:6" ht="15.75" x14ac:dyDescent="0.25">
      <c r="A2" s="69">
        <v>54</v>
      </c>
      <c r="B2" s="70" t="s">
        <v>465</v>
      </c>
      <c r="C2" s="74" t="s">
        <v>466</v>
      </c>
      <c r="D2" s="44">
        <v>540</v>
      </c>
      <c r="E2" s="75">
        <v>1540.83</v>
      </c>
      <c r="F2" s="76">
        <v>832048.2</v>
      </c>
    </row>
    <row r="3" spans="1:6" ht="15.75" x14ac:dyDescent="0.25">
      <c r="A3" s="69">
        <v>70</v>
      </c>
      <c r="B3" s="70" t="s">
        <v>427</v>
      </c>
      <c r="C3" s="74" t="s">
        <v>167</v>
      </c>
      <c r="D3" s="44">
        <v>50</v>
      </c>
      <c r="E3" s="75">
        <v>223</v>
      </c>
      <c r="F3" s="76">
        <v>11150</v>
      </c>
    </row>
    <row r="4" spans="1:6" ht="15.75" x14ac:dyDescent="0.25">
      <c r="A4" s="69">
        <v>73</v>
      </c>
      <c r="B4" s="70" t="s">
        <v>780</v>
      </c>
      <c r="C4" s="74" t="s">
        <v>781</v>
      </c>
      <c r="D4" s="44">
        <v>180</v>
      </c>
      <c r="E4" s="75">
        <v>969.02</v>
      </c>
      <c r="F4" s="76">
        <v>174423.6</v>
      </c>
    </row>
    <row r="5" spans="1:6" ht="15.75" x14ac:dyDescent="0.25">
      <c r="A5" s="69">
        <v>74</v>
      </c>
      <c r="B5" s="70" t="s">
        <v>782</v>
      </c>
      <c r="C5" s="74" t="s">
        <v>783</v>
      </c>
      <c r="D5" s="44">
        <v>100</v>
      </c>
      <c r="E5" s="75">
        <v>43.25</v>
      </c>
      <c r="F5" s="76">
        <v>4325</v>
      </c>
    </row>
    <row r="6" spans="1:6" ht="15.75" x14ac:dyDescent="0.25">
      <c r="A6" s="69">
        <v>128</v>
      </c>
      <c r="B6" s="70" t="s">
        <v>415</v>
      </c>
      <c r="C6" s="74" t="s">
        <v>416</v>
      </c>
      <c r="D6" s="44">
        <v>40</v>
      </c>
      <c r="E6" s="75">
        <v>2048</v>
      </c>
      <c r="F6" s="76">
        <v>81920</v>
      </c>
    </row>
    <row r="7" spans="1:6" ht="15.75" x14ac:dyDescent="0.25">
      <c r="A7" s="69">
        <v>133</v>
      </c>
      <c r="B7" s="70" t="s">
        <v>15</v>
      </c>
      <c r="C7" s="74" t="s">
        <v>1222</v>
      </c>
      <c r="D7" s="108">
        <v>16</v>
      </c>
      <c r="E7" s="75">
        <v>2303.5300000000002</v>
      </c>
      <c r="F7" s="76">
        <v>36856.480000000003</v>
      </c>
    </row>
    <row r="8" spans="1:6" ht="15.75" x14ac:dyDescent="0.25">
      <c r="A8" s="69">
        <v>216</v>
      </c>
      <c r="B8" s="70" t="s">
        <v>28</v>
      </c>
      <c r="C8" s="74" t="s">
        <v>29</v>
      </c>
      <c r="D8" s="108">
        <v>50</v>
      </c>
      <c r="E8" s="75">
        <v>27.97</v>
      </c>
      <c r="F8" s="76">
        <v>1398.5</v>
      </c>
    </row>
    <row r="9" spans="1:6" ht="15.75" x14ac:dyDescent="0.25">
      <c r="A9" s="69">
        <v>217</v>
      </c>
      <c r="B9" s="70" t="s">
        <v>28</v>
      </c>
      <c r="C9" s="74" t="s">
        <v>175</v>
      </c>
      <c r="D9" s="108">
        <v>30</v>
      </c>
      <c r="E9" s="75">
        <v>24.62</v>
      </c>
      <c r="F9" s="76">
        <v>738.6</v>
      </c>
    </row>
    <row r="10" spans="1:6" ht="15.75" x14ac:dyDescent="0.25">
      <c r="A10" s="69">
        <v>249</v>
      </c>
      <c r="B10" s="70" t="s">
        <v>45</v>
      </c>
      <c r="C10" s="74" t="s">
        <v>46</v>
      </c>
      <c r="D10" s="108">
        <v>10</v>
      </c>
      <c r="E10" s="75">
        <v>328.29</v>
      </c>
      <c r="F10" s="76">
        <v>3282.9</v>
      </c>
    </row>
    <row r="11" spans="1:6" ht="15.75" x14ac:dyDescent="0.25">
      <c r="A11" s="69">
        <v>309</v>
      </c>
      <c r="B11" s="70" t="s">
        <v>75</v>
      </c>
      <c r="C11" s="74" t="s">
        <v>76</v>
      </c>
      <c r="D11" s="44">
        <v>150</v>
      </c>
      <c r="E11" s="75">
        <v>136</v>
      </c>
      <c r="F11" s="76">
        <v>20400</v>
      </c>
    </row>
    <row r="12" spans="1:6" ht="15.75" x14ac:dyDescent="0.25">
      <c r="A12" s="69">
        <v>313</v>
      </c>
      <c r="B12" s="70" t="s">
        <v>1270</v>
      </c>
      <c r="C12" s="74" t="s">
        <v>238</v>
      </c>
      <c r="D12" s="44">
        <v>100</v>
      </c>
      <c r="E12" s="75">
        <v>256</v>
      </c>
      <c r="F12" s="76">
        <v>25600</v>
      </c>
    </row>
    <row r="13" spans="1:6" ht="15.75" x14ac:dyDescent="0.25">
      <c r="A13" s="69">
        <v>330</v>
      </c>
      <c r="B13" s="70" t="s">
        <v>83</v>
      </c>
      <c r="C13" s="74" t="s">
        <v>84</v>
      </c>
      <c r="D13" s="108">
        <v>15</v>
      </c>
      <c r="E13" s="75">
        <v>1100</v>
      </c>
      <c r="F13" s="76">
        <v>16500</v>
      </c>
    </row>
    <row r="14" spans="1:6" ht="15.75" x14ac:dyDescent="0.25">
      <c r="A14" s="69">
        <v>331</v>
      </c>
      <c r="B14" s="70" t="s">
        <v>85</v>
      </c>
      <c r="C14" s="74" t="s">
        <v>86</v>
      </c>
      <c r="D14" s="108">
        <v>160</v>
      </c>
      <c r="E14" s="75">
        <v>42</v>
      </c>
      <c r="F14" s="76">
        <v>6720</v>
      </c>
    </row>
    <row r="15" spans="1:6" ht="15.75" x14ac:dyDescent="0.25">
      <c r="A15" s="69">
        <v>332</v>
      </c>
      <c r="B15" s="70" t="s">
        <v>87</v>
      </c>
      <c r="C15" s="74" t="s">
        <v>88</v>
      </c>
      <c r="D15" s="108">
        <v>35</v>
      </c>
      <c r="E15" s="75">
        <v>825.5</v>
      </c>
      <c r="F15" s="76">
        <v>28892.5</v>
      </c>
    </row>
    <row r="16" spans="1:6" ht="15.75" x14ac:dyDescent="0.25">
      <c r="A16" s="69">
        <v>337</v>
      </c>
      <c r="B16" s="70" t="s">
        <v>1271</v>
      </c>
      <c r="C16" s="74" t="s">
        <v>239</v>
      </c>
      <c r="D16" s="44">
        <v>50</v>
      </c>
      <c r="E16" s="75">
        <v>449.8</v>
      </c>
      <c r="F16" s="76">
        <v>22490</v>
      </c>
    </row>
    <row r="17" spans="1:6" ht="15.75" x14ac:dyDescent="0.25">
      <c r="A17" s="69">
        <v>352</v>
      </c>
      <c r="B17" s="70" t="s">
        <v>1266</v>
      </c>
      <c r="C17" s="74" t="s">
        <v>1267</v>
      </c>
      <c r="D17" s="44">
        <v>50</v>
      </c>
      <c r="E17" s="75">
        <v>70</v>
      </c>
      <c r="F17" s="76">
        <v>3500</v>
      </c>
    </row>
    <row r="18" spans="1:6" ht="15.75" x14ac:dyDescent="0.25">
      <c r="A18" s="69">
        <v>370</v>
      </c>
      <c r="B18" s="70" t="s">
        <v>118</v>
      </c>
      <c r="C18" s="74" t="s">
        <v>119</v>
      </c>
      <c r="D18" s="108">
        <v>10</v>
      </c>
      <c r="E18" s="75">
        <v>1909.74</v>
      </c>
      <c r="F18" s="76">
        <v>19097.400000000001</v>
      </c>
    </row>
    <row r="19" spans="1:6" ht="15.75" x14ac:dyDescent="0.25">
      <c r="A19" s="69">
        <v>371</v>
      </c>
      <c r="B19" s="70" t="s">
        <v>418</v>
      </c>
      <c r="C19" s="74" t="s">
        <v>419</v>
      </c>
      <c r="D19" s="108">
        <v>23</v>
      </c>
      <c r="E19" s="75">
        <v>3282.94</v>
      </c>
      <c r="F19" s="76">
        <v>75507.62</v>
      </c>
    </row>
    <row r="20" spans="1:6" ht="15.75" x14ac:dyDescent="0.25">
      <c r="A20" s="69">
        <v>372</v>
      </c>
      <c r="B20" s="70" t="s">
        <v>120</v>
      </c>
      <c r="C20" s="74" t="s">
        <v>121</v>
      </c>
      <c r="D20" s="108">
        <v>18</v>
      </c>
      <c r="E20" s="75">
        <v>3655.39</v>
      </c>
      <c r="F20" s="76">
        <v>65797.02</v>
      </c>
    </row>
    <row r="21" spans="1:6" ht="15.75" x14ac:dyDescent="0.25">
      <c r="A21" s="69">
        <v>373</v>
      </c>
      <c r="B21" s="70" t="s">
        <v>122</v>
      </c>
      <c r="C21" s="74" t="s">
        <v>123</v>
      </c>
      <c r="D21" s="108">
        <v>56</v>
      </c>
      <c r="E21" s="75">
        <v>1160.58</v>
      </c>
      <c r="F21" s="76">
        <v>64992.479999999996</v>
      </c>
    </row>
    <row r="22" spans="1:6" ht="15.75" x14ac:dyDescent="0.25">
      <c r="A22" s="69">
        <v>374</v>
      </c>
      <c r="B22" s="70" t="s">
        <v>124</v>
      </c>
      <c r="C22" s="74" t="s">
        <v>125</v>
      </c>
      <c r="D22" s="108">
        <v>23</v>
      </c>
      <c r="E22" s="75">
        <v>3663.42</v>
      </c>
      <c r="F22" s="76">
        <v>84258.66</v>
      </c>
    </row>
    <row r="23" spans="1:6" ht="15.75" x14ac:dyDescent="0.25">
      <c r="A23" s="69">
        <v>375</v>
      </c>
      <c r="B23" s="70" t="s">
        <v>126</v>
      </c>
      <c r="C23" s="74" t="s">
        <v>127</v>
      </c>
      <c r="D23" s="108">
        <v>60</v>
      </c>
      <c r="E23" s="75">
        <v>3545.76</v>
      </c>
      <c r="F23" s="76">
        <v>212745.60000000001</v>
      </c>
    </row>
    <row r="24" spans="1:6" ht="15.75" x14ac:dyDescent="0.25">
      <c r="A24" s="69">
        <v>376</v>
      </c>
      <c r="B24" s="70" t="s">
        <v>1257</v>
      </c>
      <c r="C24" s="74" t="s">
        <v>770</v>
      </c>
      <c r="D24" s="108">
        <v>20</v>
      </c>
      <c r="E24" s="75">
        <v>1848.53</v>
      </c>
      <c r="F24" s="76">
        <v>36970.6</v>
      </c>
    </row>
    <row r="25" spans="1:6" ht="15.75" x14ac:dyDescent="0.25">
      <c r="A25" s="69">
        <v>381</v>
      </c>
      <c r="B25" s="70" t="s">
        <v>451</v>
      </c>
      <c r="C25" s="74" t="s">
        <v>240</v>
      </c>
      <c r="D25" s="44">
        <v>32</v>
      </c>
      <c r="E25" s="75">
        <v>1020</v>
      </c>
      <c r="F25" s="76">
        <v>32640</v>
      </c>
    </row>
    <row r="26" spans="1:6" ht="15.75" x14ac:dyDescent="0.25">
      <c r="A26" s="69">
        <v>382</v>
      </c>
      <c r="B26" s="70" t="s">
        <v>452</v>
      </c>
      <c r="C26" s="74" t="s">
        <v>241</v>
      </c>
      <c r="D26" s="108">
        <v>6</v>
      </c>
      <c r="E26" s="75">
        <v>5124</v>
      </c>
      <c r="F26" s="76">
        <v>30744</v>
      </c>
    </row>
    <row r="27" spans="1:6" ht="15.75" x14ac:dyDescent="0.25">
      <c r="A27" s="69">
        <v>387</v>
      </c>
      <c r="B27" s="70" t="s">
        <v>420</v>
      </c>
      <c r="C27" s="74" t="s">
        <v>242</v>
      </c>
      <c r="D27" s="44">
        <v>120</v>
      </c>
      <c r="E27" s="75">
        <v>485.77</v>
      </c>
      <c r="F27" s="76">
        <v>58292.399999999994</v>
      </c>
    </row>
    <row r="28" spans="1:6" ht="15.75" x14ac:dyDescent="0.25">
      <c r="A28" s="69">
        <v>388</v>
      </c>
      <c r="B28" s="70" t="s">
        <v>134</v>
      </c>
      <c r="C28" s="74" t="s">
        <v>135</v>
      </c>
      <c r="D28" s="108">
        <v>35</v>
      </c>
      <c r="E28" s="75">
        <v>39.19</v>
      </c>
      <c r="F28" s="76">
        <v>1371.6499999999999</v>
      </c>
    </row>
    <row r="29" spans="1:6" ht="15.75" x14ac:dyDescent="0.25">
      <c r="A29" s="69">
        <v>389</v>
      </c>
      <c r="B29" s="70" t="s">
        <v>421</v>
      </c>
      <c r="C29" s="74" t="s">
        <v>243</v>
      </c>
      <c r="D29" s="108">
        <v>10</v>
      </c>
      <c r="E29" s="75">
        <v>3162.52</v>
      </c>
      <c r="F29" s="76">
        <v>31625.200000000001</v>
      </c>
    </row>
    <row r="30" spans="1:6" ht="15.75" x14ac:dyDescent="0.25">
      <c r="A30" s="69">
        <v>396</v>
      </c>
      <c r="B30" s="70" t="s">
        <v>422</v>
      </c>
      <c r="C30" s="74" t="s">
        <v>244</v>
      </c>
      <c r="D30" s="108">
        <v>140</v>
      </c>
      <c r="E30" s="75">
        <v>154.28</v>
      </c>
      <c r="F30" s="76">
        <v>21599.200000000001</v>
      </c>
    </row>
    <row r="31" spans="1:6" ht="15.75" x14ac:dyDescent="0.25">
      <c r="A31" s="69">
        <v>403</v>
      </c>
      <c r="B31" s="70" t="s">
        <v>150</v>
      </c>
      <c r="C31" s="74" t="s">
        <v>151</v>
      </c>
      <c r="D31" s="44">
        <v>40</v>
      </c>
      <c r="E31" s="75">
        <v>221.52</v>
      </c>
      <c r="F31" s="76">
        <v>8860.8000000000011</v>
      </c>
    </row>
    <row r="32" spans="1:6" ht="15.75" x14ac:dyDescent="0.25">
      <c r="A32" s="69">
        <v>408</v>
      </c>
      <c r="B32" s="70" t="s">
        <v>961</v>
      </c>
      <c r="C32" s="74" t="s">
        <v>962</v>
      </c>
      <c r="D32" s="44">
        <v>15</v>
      </c>
      <c r="E32" s="75">
        <v>840.08</v>
      </c>
      <c r="F32" s="76">
        <v>12601.2</v>
      </c>
    </row>
    <row r="33" spans="1:6" ht="15.75" x14ac:dyDescent="0.25">
      <c r="A33" s="69">
        <v>409</v>
      </c>
      <c r="B33" s="70" t="s">
        <v>153</v>
      </c>
      <c r="C33" s="74" t="s">
        <v>154</v>
      </c>
      <c r="D33" s="108">
        <v>50</v>
      </c>
      <c r="E33" s="75">
        <v>106.64</v>
      </c>
      <c r="F33" s="76">
        <v>5332</v>
      </c>
    </row>
    <row r="34" spans="1:6" ht="15.75" x14ac:dyDescent="0.25">
      <c r="A34" s="69">
        <v>413</v>
      </c>
      <c r="B34" s="70" t="s">
        <v>495</v>
      </c>
      <c r="C34" s="74" t="s">
        <v>496</v>
      </c>
      <c r="D34" s="44">
        <v>150</v>
      </c>
      <c r="E34" s="75">
        <v>897.7</v>
      </c>
      <c r="F34" s="76">
        <v>134655</v>
      </c>
    </row>
    <row r="35" spans="1:6" ht="15.75" x14ac:dyDescent="0.25">
      <c r="A35" s="69">
        <v>504</v>
      </c>
      <c r="B35" s="70" t="s">
        <v>254</v>
      </c>
      <c r="C35" s="74" t="s">
        <v>218</v>
      </c>
      <c r="D35" s="108">
        <v>75</v>
      </c>
      <c r="E35" s="75">
        <v>37.5</v>
      </c>
      <c r="F35" s="76">
        <v>2812.5</v>
      </c>
    </row>
    <row r="36" spans="1:6" ht="15.75" x14ac:dyDescent="0.25">
      <c r="A36" s="69">
        <v>505</v>
      </c>
      <c r="B36" s="70" t="s">
        <v>254</v>
      </c>
      <c r="C36" s="74" t="s">
        <v>256</v>
      </c>
      <c r="D36" s="108">
        <v>20</v>
      </c>
      <c r="E36" s="75">
        <v>85</v>
      </c>
      <c r="F36" s="76">
        <v>1700</v>
      </c>
    </row>
    <row r="37" spans="1:6" ht="15.75" x14ac:dyDescent="0.25">
      <c r="A37" s="69">
        <v>506</v>
      </c>
      <c r="B37" s="70" t="s">
        <v>254</v>
      </c>
      <c r="C37" s="74" t="s">
        <v>255</v>
      </c>
      <c r="D37" s="108">
        <v>260</v>
      </c>
      <c r="E37" s="75">
        <v>59.5</v>
      </c>
      <c r="F37" s="76">
        <v>15470</v>
      </c>
    </row>
    <row r="38" spans="1:6" ht="15.75" x14ac:dyDescent="0.25">
      <c r="A38" s="69">
        <v>507</v>
      </c>
      <c r="B38" s="70" t="s">
        <v>254</v>
      </c>
      <c r="C38" s="74" t="s">
        <v>257</v>
      </c>
      <c r="D38" s="108">
        <v>50</v>
      </c>
      <c r="E38" s="75">
        <v>18.5</v>
      </c>
      <c r="F38" s="76">
        <v>925</v>
      </c>
    </row>
    <row r="39" spans="1:6" ht="15.75" x14ac:dyDescent="0.25">
      <c r="A39" s="69">
        <v>540</v>
      </c>
      <c r="B39" s="70" t="s">
        <v>261</v>
      </c>
      <c r="C39" s="74" t="s">
        <v>262</v>
      </c>
      <c r="D39" s="44">
        <v>20</v>
      </c>
      <c r="E39" s="75">
        <v>257.98</v>
      </c>
      <c r="F39" s="76">
        <v>5159.6000000000004</v>
      </c>
    </row>
    <row r="40" spans="1:6" ht="15.75" x14ac:dyDescent="0.25">
      <c r="A40" s="69">
        <v>590</v>
      </c>
      <c r="B40" s="70" t="s">
        <v>269</v>
      </c>
      <c r="C40" s="74" t="s">
        <v>270</v>
      </c>
      <c r="D40" s="108">
        <v>40</v>
      </c>
      <c r="E40" s="75">
        <v>679.89</v>
      </c>
      <c r="F40" s="76">
        <v>27195.599999999999</v>
      </c>
    </row>
    <row r="41" spans="1:6" ht="15.75" x14ac:dyDescent="0.25">
      <c r="A41" s="69">
        <v>601</v>
      </c>
      <c r="B41" s="70" t="s">
        <v>945</v>
      </c>
      <c r="C41" s="74" t="s">
        <v>946</v>
      </c>
      <c r="D41" s="44">
        <v>45</v>
      </c>
      <c r="E41" s="75">
        <v>343</v>
      </c>
      <c r="F41" s="76">
        <v>15435</v>
      </c>
    </row>
    <row r="42" spans="1:6" x14ac:dyDescent="0.2">
      <c r="F42" s="77">
        <f>SUM(F2:F41)</f>
        <v>2236034.3099999996</v>
      </c>
    </row>
  </sheetData>
  <phoneticPr fontId="2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53"/>
  <sheetViews>
    <sheetView topLeftCell="A13" workbookViewId="0">
      <selection activeCell="L28" sqref="L28"/>
    </sheetView>
  </sheetViews>
  <sheetFormatPr defaultRowHeight="12.75" x14ac:dyDescent="0.2"/>
  <cols>
    <col min="1" max="1" width="9" bestFit="1" customWidth="1"/>
    <col min="3" max="3" width="51" customWidth="1"/>
    <col min="4" max="4" width="9" bestFit="1" customWidth="1"/>
    <col min="5" max="5" width="9.7109375" bestFit="1" customWidth="1"/>
    <col min="6" max="6" width="16.5703125" customWidth="1"/>
  </cols>
  <sheetData>
    <row r="2" spans="1:6" ht="15" x14ac:dyDescent="0.2">
      <c r="C2" s="78" t="s">
        <v>308</v>
      </c>
    </row>
    <row r="3" spans="1:6" ht="15.75" x14ac:dyDescent="0.25">
      <c r="A3" s="82">
        <v>72</v>
      </c>
      <c r="B3" s="85" t="s">
        <v>779</v>
      </c>
      <c r="C3" s="86" t="s">
        <v>407</v>
      </c>
      <c r="D3" s="87">
        <v>60</v>
      </c>
      <c r="E3" s="88">
        <v>408.05</v>
      </c>
      <c r="F3" s="84">
        <v>24483</v>
      </c>
    </row>
    <row r="4" spans="1:6" ht="15.75" x14ac:dyDescent="0.25">
      <c r="A4" s="82">
        <v>89</v>
      </c>
      <c r="B4" s="85" t="s">
        <v>796</v>
      </c>
      <c r="C4" s="86" t="s">
        <v>1212</v>
      </c>
      <c r="D4" s="87">
        <v>1250</v>
      </c>
      <c r="E4" s="88">
        <v>88.73</v>
      </c>
      <c r="F4" s="84">
        <v>110912.5</v>
      </c>
    </row>
    <row r="5" spans="1:6" ht="15.75" x14ac:dyDescent="0.25">
      <c r="A5" s="82">
        <v>90</v>
      </c>
      <c r="B5" s="85" t="s">
        <v>796</v>
      </c>
      <c r="C5" s="86" t="s">
        <v>797</v>
      </c>
      <c r="D5" s="87">
        <v>600</v>
      </c>
      <c r="E5" s="88">
        <v>473</v>
      </c>
      <c r="F5" s="84">
        <v>283800</v>
      </c>
    </row>
    <row r="6" spans="1:6" ht="15.75" x14ac:dyDescent="0.25">
      <c r="A6" s="82">
        <v>91</v>
      </c>
      <c r="B6" s="85" t="s">
        <v>796</v>
      </c>
      <c r="C6" s="86" t="s">
        <v>1272</v>
      </c>
      <c r="D6" s="87">
        <v>780</v>
      </c>
      <c r="E6" s="88">
        <v>473</v>
      </c>
      <c r="F6" s="84">
        <v>368940</v>
      </c>
    </row>
    <row r="7" spans="1:6" ht="15.75" x14ac:dyDescent="0.25">
      <c r="A7" s="82">
        <v>92</v>
      </c>
      <c r="B7" s="85" t="s">
        <v>796</v>
      </c>
      <c r="C7" s="86" t="s">
        <v>1273</v>
      </c>
      <c r="D7" s="87">
        <v>1250</v>
      </c>
      <c r="E7" s="88">
        <v>88.73</v>
      </c>
      <c r="F7" s="84">
        <v>110912.5</v>
      </c>
    </row>
    <row r="8" spans="1:6" ht="15.75" x14ac:dyDescent="0.25">
      <c r="A8" s="82">
        <v>93</v>
      </c>
      <c r="B8" s="85" t="s">
        <v>1213</v>
      </c>
      <c r="C8" s="86" t="s">
        <v>1214</v>
      </c>
      <c r="D8" s="87">
        <v>420</v>
      </c>
      <c r="E8" s="88">
        <v>13.39</v>
      </c>
      <c r="F8" s="84">
        <v>5623.8</v>
      </c>
    </row>
    <row r="9" spans="1:6" ht="15.75" x14ac:dyDescent="0.25">
      <c r="A9" s="82">
        <v>94</v>
      </c>
      <c r="B9" s="85" t="s">
        <v>1213</v>
      </c>
      <c r="C9" s="86" t="s">
        <v>1215</v>
      </c>
      <c r="D9" s="87">
        <v>420</v>
      </c>
      <c r="E9" s="88">
        <v>39.450000000000003</v>
      </c>
      <c r="F9" s="84">
        <v>16569</v>
      </c>
    </row>
    <row r="10" spans="1:6" ht="15.75" x14ac:dyDescent="0.25">
      <c r="A10" s="82">
        <v>95</v>
      </c>
      <c r="B10" s="85" t="s">
        <v>1213</v>
      </c>
      <c r="C10" s="86" t="s">
        <v>1216</v>
      </c>
      <c r="D10" s="87">
        <v>420</v>
      </c>
      <c r="E10" s="88">
        <v>26.41</v>
      </c>
      <c r="F10" s="84">
        <v>11092.2</v>
      </c>
    </row>
    <row r="11" spans="1:6" ht="15.75" x14ac:dyDescent="0.25">
      <c r="A11" s="82">
        <v>96</v>
      </c>
      <c r="B11" s="85" t="s">
        <v>1274</v>
      </c>
      <c r="C11" s="86" t="s">
        <v>0</v>
      </c>
      <c r="D11" s="87">
        <v>400</v>
      </c>
      <c r="E11" s="88">
        <v>185.54</v>
      </c>
      <c r="F11" s="84">
        <v>74216</v>
      </c>
    </row>
    <row r="12" spans="1:6" ht="15.75" x14ac:dyDescent="0.25">
      <c r="A12" s="82">
        <v>97</v>
      </c>
      <c r="B12" s="85" t="s">
        <v>1274</v>
      </c>
      <c r="C12" s="86" t="s">
        <v>1</v>
      </c>
      <c r="D12" s="87">
        <v>340</v>
      </c>
      <c r="E12" s="88">
        <v>77.38</v>
      </c>
      <c r="F12" s="84">
        <v>26309.199999999997</v>
      </c>
    </row>
    <row r="13" spans="1:6" ht="15.75" x14ac:dyDescent="0.25">
      <c r="A13" s="82">
        <v>98</v>
      </c>
      <c r="B13" s="85" t="s">
        <v>1274</v>
      </c>
      <c r="C13" s="86" t="s">
        <v>2</v>
      </c>
      <c r="D13" s="87">
        <v>600</v>
      </c>
      <c r="E13" s="88">
        <v>309.12</v>
      </c>
      <c r="F13" s="84">
        <v>185472</v>
      </c>
    </row>
    <row r="14" spans="1:6" ht="15.75" x14ac:dyDescent="0.25">
      <c r="A14" s="82">
        <v>99</v>
      </c>
      <c r="B14" s="85" t="s">
        <v>1274</v>
      </c>
      <c r="C14" s="86" t="s">
        <v>3</v>
      </c>
      <c r="D14" s="87">
        <v>500</v>
      </c>
      <c r="E14" s="88">
        <v>154.75</v>
      </c>
      <c r="F14" s="84">
        <v>77375</v>
      </c>
    </row>
    <row r="15" spans="1:6" ht="15.75" x14ac:dyDescent="0.25">
      <c r="A15" s="82">
        <v>100</v>
      </c>
      <c r="B15" s="85" t="s">
        <v>1274</v>
      </c>
      <c r="C15" s="86" t="s">
        <v>4</v>
      </c>
      <c r="D15" s="87">
        <v>285</v>
      </c>
      <c r="E15" s="88">
        <v>116.02</v>
      </c>
      <c r="F15" s="84">
        <v>33065.699999999997</v>
      </c>
    </row>
    <row r="16" spans="1:6" ht="15.75" x14ac:dyDescent="0.25">
      <c r="A16" s="82">
        <v>126</v>
      </c>
      <c r="B16" s="89" t="s">
        <v>236</v>
      </c>
      <c r="C16" s="90" t="s">
        <v>237</v>
      </c>
      <c r="D16" s="91">
        <v>30</v>
      </c>
      <c r="E16" s="92">
        <v>43.25</v>
      </c>
      <c r="F16" s="92">
        <v>1297.5</v>
      </c>
    </row>
    <row r="17" spans="1:6" ht="15.75" x14ac:dyDescent="0.25">
      <c r="A17" s="82">
        <v>127</v>
      </c>
      <c r="B17" s="89" t="s">
        <v>13</v>
      </c>
      <c r="C17" s="93" t="s">
        <v>14</v>
      </c>
      <c r="D17" s="94">
        <v>25</v>
      </c>
      <c r="E17" s="95">
        <v>56</v>
      </c>
      <c r="F17" s="95">
        <v>1400</v>
      </c>
    </row>
    <row r="18" spans="1:6" ht="15.75" x14ac:dyDescent="0.25">
      <c r="A18" s="96">
        <v>226</v>
      </c>
      <c r="B18" s="97" t="s">
        <v>31</v>
      </c>
      <c r="C18" s="98" t="s">
        <v>33</v>
      </c>
      <c r="D18" s="99">
        <v>60</v>
      </c>
      <c r="E18" s="100">
        <v>893.12</v>
      </c>
      <c r="F18" s="100">
        <v>53587.199999999997</v>
      </c>
    </row>
    <row r="19" spans="1:6" ht="15.75" x14ac:dyDescent="0.25">
      <c r="A19" s="96">
        <v>227</v>
      </c>
      <c r="B19" s="97" t="s">
        <v>31</v>
      </c>
      <c r="C19" s="98" t="s">
        <v>34</v>
      </c>
      <c r="D19" s="99">
        <v>160</v>
      </c>
      <c r="E19" s="100">
        <v>1101.74</v>
      </c>
      <c r="F19" s="100">
        <v>176278.39999999999</v>
      </c>
    </row>
    <row r="20" spans="1:6" ht="15.75" x14ac:dyDescent="0.25">
      <c r="A20" s="96">
        <v>228</v>
      </c>
      <c r="B20" s="97" t="s">
        <v>35</v>
      </c>
      <c r="C20" s="98" t="s">
        <v>36</v>
      </c>
      <c r="D20" s="99">
        <v>65</v>
      </c>
      <c r="E20" s="100">
        <v>985.57</v>
      </c>
      <c r="F20" s="100">
        <v>64062.05</v>
      </c>
    </row>
    <row r="21" spans="1:6" ht="15.75" x14ac:dyDescent="0.25">
      <c r="A21" s="82">
        <v>229</v>
      </c>
      <c r="B21" s="89" t="s">
        <v>35</v>
      </c>
      <c r="C21" s="101" t="s">
        <v>37</v>
      </c>
      <c r="D21" s="94">
        <v>25</v>
      </c>
      <c r="E21" s="95">
        <v>720.54</v>
      </c>
      <c r="F21" s="95">
        <v>18013.5</v>
      </c>
    </row>
    <row r="22" spans="1:6" ht="15.75" x14ac:dyDescent="0.25">
      <c r="A22" s="96">
        <v>318</v>
      </c>
      <c r="B22" s="102" t="s">
        <v>78</v>
      </c>
      <c r="C22" s="103" t="s">
        <v>79</v>
      </c>
      <c r="D22" s="104">
        <v>100</v>
      </c>
      <c r="E22" s="100">
        <v>110</v>
      </c>
      <c r="F22" s="100">
        <v>11000</v>
      </c>
    </row>
    <row r="23" spans="1:6" ht="15.75" x14ac:dyDescent="0.25">
      <c r="A23" s="82">
        <v>323</v>
      </c>
      <c r="B23" s="83" t="s">
        <v>718</v>
      </c>
      <c r="C23" s="105" t="s">
        <v>719</v>
      </c>
      <c r="D23" s="106">
        <v>300</v>
      </c>
      <c r="E23" s="84">
        <v>33</v>
      </c>
      <c r="F23" s="84">
        <v>9900</v>
      </c>
    </row>
    <row r="24" spans="1:6" ht="15.75" x14ac:dyDescent="0.25">
      <c r="A24" s="82">
        <v>326</v>
      </c>
      <c r="B24" s="89" t="s">
        <v>671</v>
      </c>
      <c r="C24" s="107" t="s">
        <v>672</v>
      </c>
      <c r="D24" s="106">
        <v>150</v>
      </c>
      <c r="E24" s="84">
        <v>95</v>
      </c>
      <c r="F24" s="84">
        <v>14250</v>
      </c>
    </row>
    <row r="25" spans="1:6" ht="15.75" x14ac:dyDescent="0.25">
      <c r="A25" s="82">
        <v>329</v>
      </c>
      <c r="B25" s="89" t="s">
        <v>81</v>
      </c>
      <c r="C25" s="107" t="s">
        <v>82</v>
      </c>
      <c r="D25" s="91">
        <v>50</v>
      </c>
      <c r="E25" s="95">
        <v>30</v>
      </c>
      <c r="F25" s="95">
        <v>1500</v>
      </c>
    </row>
    <row r="26" spans="1:6" ht="15.75" x14ac:dyDescent="0.25">
      <c r="A26" s="82">
        <v>364</v>
      </c>
      <c r="B26" s="89" t="s">
        <v>110</v>
      </c>
      <c r="C26" s="107" t="s">
        <v>111</v>
      </c>
      <c r="D26" s="91">
        <v>460</v>
      </c>
      <c r="E26" s="95">
        <v>507.73</v>
      </c>
      <c r="F26" s="95">
        <v>233555.80000000002</v>
      </c>
    </row>
    <row r="27" spans="1:6" ht="15.75" x14ac:dyDescent="0.25">
      <c r="A27" s="82">
        <v>365</v>
      </c>
      <c r="B27" s="89" t="s">
        <v>110</v>
      </c>
      <c r="C27" s="107" t="s">
        <v>112</v>
      </c>
      <c r="D27" s="91">
        <v>660</v>
      </c>
      <c r="E27" s="95">
        <v>1248.45</v>
      </c>
      <c r="F27" s="95">
        <v>823977</v>
      </c>
    </row>
    <row r="28" spans="1:6" ht="15.75" x14ac:dyDescent="0.25">
      <c r="A28" s="82">
        <v>366</v>
      </c>
      <c r="B28" s="89" t="s">
        <v>113</v>
      </c>
      <c r="C28" s="107" t="s">
        <v>201</v>
      </c>
      <c r="D28" s="91">
        <v>720</v>
      </c>
      <c r="E28" s="95">
        <v>1491.46</v>
      </c>
      <c r="F28" s="95">
        <v>1073851.2</v>
      </c>
    </row>
    <row r="29" spans="1:6" ht="15.75" x14ac:dyDescent="0.25">
      <c r="A29" s="82">
        <v>367</v>
      </c>
      <c r="B29" s="89" t="s">
        <v>114</v>
      </c>
      <c r="C29" s="107" t="s">
        <v>115</v>
      </c>
      <c r="D29" s="91">
        <v>850</v>
      </c>
      <c r="E29" s="95">
        <v>181.14</v>
      </c>
      <c r="F29" s="95">
        <v>153969</v>
      </c>
    </row>
    <row r="30" spans="1:6" ht="15.75" x14ac:dyDescent="0.25">
      <c r="A30" s="82">
        <v>368</v>
      </c>
      <c r="B30" s="89" t="s">
        <v>116</v>
      </c>
      <c r="C30" s="107" t="s">
        <v>202</v>
      </c>
      <c r="D30" s="91">
        <v>500</v>
      </c>
      <c r="E30" s="95">
        <v>314.87</v>
      </c>
      <c r="F30" s="95">
        <v>157435</v>
      </c>
    </row>
    <row r="31" spans="1:6" ht="15.75" x14ac:dyDescent="0.25">
      <c r="A31" s="82">
        <v>369</v>
      </c>
      <c r="B31" s="89" t="s">
        <v>116</v>
      </c>
      <c r="C31" s="107" t="s">
        <v>117</v>
      </c>
      <c r="D31" s="91">
        <v>750</v>
      </c>
      <c r="E31" s="95">
        <v>1181.19</v>
      </c>
      <c r="F31" s="95">
        <v>885892.5</v>
      </c>
    </row>
    <row r="32" spans="1:6" ht="15.75" x14ac:dyDescent="0.25">
      <c r="A32" s="82">
        <v>383</v>
      </c>
      <c r="B32" s="89" t="s">
        <v>128</v>
      </c>
      <c r="C32" s="107" t="s">
        <v>129</v>
      </c>
      <c r="D32" s="91">
        <v>70</v>
      </c>
      <c r="E32" s="95">
        <v>275.93</v>
      </c>
      <c r="F32" s="95">
        <v>19315.100000000002</v>
      </c>
    </row>
    <row r="33" spans="1:6" ht="15.75" x14ac:dyDescent="0.25">
      <c r="A33" s="82">
        <v>384</v>
      </c>
      <c r="B33" s="89" t="s">
        <v>128</v>
      </c>
      <c r="C33" s="107" t="s">
        <v>130</v>
      </c>
      <c r="D33" s="91">
        <v>760</v>
      </c>
      <c r="E33" s="95">
        <v>98.94</v>
      </c>
      <c r="F33" s="95">
        <v>75194.399999999994</v>
      </c>
    </row>
    <row r="34" spans="1:6" ht="15.75" x14ac:dyDescent="0.25">
      <c r="A34" s="82">
        <v>385</v>
      </c>
      <c r="B34" s="89" t="s">
        <v>131</v>
      </c>
      <c r="C34" s="107" t="s">
        <v>132</v>
      </c>
      <c r="D34" s="91">
        <v>80</v>
      </c>
      <c r="E34" s="95">
        <v>220.33</v>
      </c>
      <c r="F34" s="95">
        <v>17626.400000000001</v>
      </c>
    </row>
    <row r="35" spans="1:6" ht="15.75" x14ac:dyDescent="0.25">
      <c r="A35" s="82">
        <v>386</v>
      </c>
      <c r="B35" s="89" t="s">
        <v>131</v>
      </c>
      <c r="C35" s="107" t="s">
        <v>133</v>
      </c>
      <c r="D35" s="91">
        <v>600</v>
      </c>
      <c r="E35" s="95">
        <v>85.83</v>
      </c>
      <c r="F35" s="95">
        <v>51498</v>
      </c>
    </row>
    <row r="36" spans="1:6" ht="15.75" x14ac:dyDescent="0.25">
      <c r="A36" s="82">
        <v>393</v>
      </c>
      <c r="B36" s="89" t="s">
        <v>138</v>
      </c>
      <c r="C36" s="107" t="s">
        <v>139</v>
      </c>
      <c r="D36" s="91">
        <v>130</v>
      </c>
      <c r="E36" s="95">
        <v>660</v>
      </c>
      <c r="F36" s="95">
        <v>85800</v>
      </c>
    </row>
    <row r="37" spans="1:6" ht="15.75" x14ac:dyDescent="0.25">
      <c r="A37" s="82">
        <v>394</v>
      </c>
      <c r="B37" s="89" t="s">
        <v>138</v>
      </c>
      <c r="C37" s="107" t="s">
        <v>140</v>
      </c>
      <c r="D37" s="91">
        <v>390</v>
      </c>
      <c r="E37" s="95">
        <v>685</v>
      </c>
      <c r="F37" s="95">
        <v>267150</v>
      </c>
    </row>
    <row r="38" spans="1:6" ht="15.75" x14ac:dyDescent="0.25">
      <c r="A38" s="82">
        <v>395</v>
      </c>
      <c r="B38" s="89" t="s">
        <v>141</v>
      </c>
      <c r="C38" s="107" t="s">
        <v>142</v>
      </c>
      <c r="D38" s="91">
        <v>650</v>
      </c>
      <c r="E38" s="95">
        <v>639.19000000000005</v>
      </c>
      <c r="F38" s="95">
        <v>415473.50000000006</v>
      </c>
    </row>
    <row r="39" spans="1:6" ht="15.75" x14ac:dyDescent="0.25">
      <c r="A39" s="82">
        <v>397</v>
      </c>
      <c r="B39" s="89" t="s">
        <v>143</v>
      </c>
      <c r="C39" s="107" t="s">
        <v>144</v>
      </c>
      <c r="D39" s="91">
        <v>100</v>
      </c>
      <c r="E39" s="95">
        <v>154.28</v>
      </c>
      <c r="F39" s="95">
        <v>15428</v>
      </c>
    </row>
    <row r="40" spans="1:6" ht="15.75" x14ac:dyDescent="0.25">
      <c r="A40" s="82">
        <v>398</v>
      </c>
      <c r="B40" s="89" t="s">
        <v>143</v>
      </c>
      <c r="C40" s="107" t="s">
        <v>145</v>
      </c>
      <c r="D40" s="91">
        <v>230</v>
      </c>
      <c r="E40" s="95">
        <v>126.22</v>
      </c>
      <c r="F40" s="95">
        <v>29030.6</v>
      </c>
    </row>
    <row r="41" spans="1:6" ht="15.75" x14ac:dyDescent="0.25">
      <c r="A41" s="82">
        <v>410</v>
      </c>
      <c r="B41" s="89" t="s">
        <v>155</v>
      </c>
      <c r="C41" s="107" t="s">
        <v>156</v>
      </c>
      <c r="D41" s="91">
        <v>500</v>
      </c>
      <c r="E41" s="95">
        <v>428.5</v>
      </c>
      <c r="F41" s="95">
        <v>214250</v>
      </c>
    </row>
    <row r="42" spans="1:6" ht="15.75" x14ac:dyDescent="0.25">
      <c r="A42" s="82">
        <v>411</v>
      </c>
      <c r="B42" s="89" t="s">
        <v>155</v>
      </c>
      <c r="C42" s="107" t="s">
        <v>157</v>
      </c>
      <c r="D42" s="91">
        <v>750</v>
      </c>
      <c r="E42" s="95">
        <v>884.32</v>
      </c>
      <c r="F42" s="95">
        <v>663240</v>
      </c>
    </row>
    <row r="43" spans="1:6" ht="15.75" x14ac:dyDescent="0.25">
      <c r="A43" s="82">
        <v>412</v>
      </c>
      <c r="B43" s="89" t="s">
        <v>411</v>
      </c>
      <c r="C43" s="107" t="s">
        <v>412</v>
      </c>
      <c r="D43" s="91">
        <v>1000</v>
      </c>
      <c r="E43" s="95">
        <v>508.13</v>
      </c>
      <c r="F43" s="95">
        <v>508130</v>
      </c>
    </row>
    <row r="44" spans="1:6" ht="15.75" x14ac:dyDescent="0.25">
      <c r="A44" s="82">
        <v>414</v>
      </c>
      <c r="B44" s="89" t="s">
        <v>497</v>
      </c>
      <c r="C44" s="107" t="s">
        <v>203</v>
      </c>
      <c r="D44" s="91">
        <v>700</v>
      </c>
      <c r="E44" s="95">
        <v>650.14</v>
      </c>
      <c r="F44" s="95">
        <v>455098</v>
      </c>
    </row>
    <row r="45" spans="1:6" ht="15.75" x14ac:dyDescent="0.25">
      <c r="A45" s="82">
        <v>415</v>
      </c>
      <c r="B45" s="89" t="s">
        <v>497</v>
      </c>
      <c r="C45" s="107" t="s">
        <v>204</v>
      </c>
      <c r="D45" s="91">
        <v>1100</v>
      </c>
      <c r="E45" s="95">
        <v>130.38</v>
      </c>
      <c r="F45" s="95">
        <v>143418</v>
      </c>
    </row>
    <row r="46" spans="1:6" ht="15.75" x14ac:dyDescent="0.25">
      <c r="A46" s="82">
        <v>433</v>
      </c>
      <c r="B46" s="89" t="s">
        <v>507</v>
      </c>
      <c r="C46" s="107" t="s">
        <v>508</v>
      </c>
      <c r="D46" s="91">
        <v>30</v>
      </c>
      <c r="E46" s="95">
        <v>488.33</v>
      </c>
      <c r="F46" s="95">
        <v>14649.9</v>
      </c>
    </row>
    <row r="47" spans="1:6" ht="15.75" x14ac:dyDescent="0.25">
      <c r="A47" s="82">
        <v>435</v>
      </c>
      <c r="B47" s="89" t="s">
        <v>1128</v>
      </c>
      <c r="C47" s="107" t="s">
        <v>681</v>
      </c>
      <c r="D47" s="91">
        <v>800</v>
      </c>
      <c r="E47" s="95">
        <v>78.5</v>
      </c>
      <c r="F47" s="95">
        <v>62800</v>
      </c>
    </row>
    <row r="48" spans="1:6" ht="15.75" x14ac:dyDescent="0.25">
      <c r="A48" s="82">
        <v>436</v>
      </c>
      <c r="B48" s="89" t="s">
        <v>1128</v>
      </c>
      <c r="C48" s="107" t="s">
        <v>682</v>
      </c>
      <c r="D48" s="91">
        <v>1200</v>
      </c>
      <c r="E48" s="95">
        <v>51.91</v>
      </c>
      <c r="F48" s="95">
        <v>62291.999999999993</v>
      </c>
    </row>
    <row r="49" spans="1:6" ht="15.75" x14ac:dyDescent="0.25">
      <c r="A49" s="82">
        <v>437</v>
      </c>
      <c r="B49" s="89" t="s">
        <v>509</v>
      </c>
      <c r="C49" s="109" t="s">
        <v>683</v>
      </c>
      <c r="D49" s="91">
        <v>1000</v>
      </c>
      <c r="E49" s="95">
        <v>140</v>
      </c>
      <c r="F49" s="95">
        <v>140000</v>
      </c>
    </row>
    <row r="50" spans="1:6" ht="15.75" x14ac:dyDescent="0.25">
      <c r="A50" s="82">
        <v>564</v>
      </c>
      <c r="B50" s="89" t="s">
        <v>264</v>
      </c>
      <c r="C50" s="107" t="s">
        <v>994</v>
      </c>
      <c r="D50" s="91">
        <v>220</v>
      </c>
      <c r="E50" s="95">
        <v>120</v>
      </c>
      <c r="F50" s="95">
        <v>26400</v>
      </c>
    </row>
    <row r="51" spans="1:6" ht="15.75" x14ac:dyDescent="0.25">
      <c r="A51" s="82">
        <v>570</v>
      </c>
      <c r="B51" s="89" t="s">
        <v>266</v>
      </c>
      <c r="C51" s="90" t="s">
        <v>996</v>
      </c>
      <c r="D51" s="91">
        <v>50</v>
      </c>
      <c r="E51" s="92">
        <v>781.33</v>
      </c>
      <c r="F51" s="92">
        <v>39066.5</v>
      </c>
    </row>
    <row r="52" spans="1:6" ht="15.75" x14ac:dyDescent="0.25">
      <c r="A52" s="82">
        <v>589</v>
      </c>
      <c r="B52" s="85" t="s">
        <v>268</v>
      </c>
      <c r="C52" s="110" t="s">
        <v>1000</v>
      </c>
      <c r="D52" s="111">
        <v>12</v>
      </c>
      <c r="E52" s="112">
        <v>801.89</v>
      </c>
      <c r="F52" s="113">
        <v>9622.68</v>
      </c>
    </row>
    <row r="53" spans="1:6" x14ac:dyDescent="0.2">
      <c r="F53" s="77">
        <f>SUM(F3:F52)</f>
        <v>8324223.1299999999</v>
      </c>
    </row>
  </sheetData>
  <phoneticPr fontId="28" type="noConversion"/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2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42"/>
  <sheetViews>
    <sheetView showZeros="0" tabSelected="1" topLeftCell="A289" workbookViewId="0">
      <selection activeCell="E316" sqref="E316"/>
    </sheetView>
  </sheetViews>
  <sheetFormatPr defaultRowHeight="12.75" x14ac:dyDescent="0.2"/>
  <cols>
    <col min="1" max="1" width="6.85546875" style="376" customWidth="1"/>
    <col min="2" max="2" width="11" style="319" customWidth="1"/>
    <col min="3" max="3" width="37.28515625" style="319" customWidth="1"/>
    <col min="4" max="4" width="30" style="319" customWidth="1"/>
    <col min="5" max="5" width="15.42578125" style="319" customWidth="1"/>
    <col min="6" max="6" width="6.140625" style="319" customWidth="1"/>
    <col min="7" max="7" width="6.85546875" style="319" customWidth="1"/>
    <col min="8" max="8" width="5.7109375" style="355" customWidth="1"/>
    <col min="9" max="9" width="10.140625" style="325" customWidth="1"/>
    <col min="10" max="10" width="12.28515625" style="325" customWidth="1"/>
    <col min="11" max="11" width="9.140625" style="325"/>
    <col min="12" max="12" width="14.42578125" style="325" customWidth="1"/>
    <col min="13" max="13" width="40.42578125" style="350" customWidth="1"/>
    <col min="14" max="16384" width="9.140625" style="319"/>
  </cols>
  <sheetData>
    <row r="1" spans="1:13" ht="12.75" customHeight="1" x14ac:dyDescent="0.2">
      <c r="A1" s="375" t="s">
        <v>365</v>
      </c>
      <c r="B1" s="343"/>
      <c r="C1" s="343"/>
      <c r="D1" s="343"/>
      <c r="E1" s="343"/>
      <c r="F1" s="343"/>
      <c r="G1" s="344"/>
      <c r="H1" s="351"/>
      <c r="I1" s="356"/>
      <c r="J1" s="356"/>
    </row>
    <row r="2" spans="1:13" ht="12.75" customHeight="1" x14ac:dyDescent="0.2">
      <c r="B2" s="346"/>
      <c r="C2" s="346"/>
      <c r="D2" s="346"/>
      <c r="E2" s="346"/>
      <c r="F2" s="346"/>
      <c r="G2" s="347"/>
      <c r="H2" s="351"/>
      <c r="I2" s="356"/>
      <c r="J2" s="356"/>
    </row>
    <row r="3" spans="1:13" ht="12.75" customHeight="1" x14ac:dyDescent="0.2">
      <c r="A3" s="377"/>
      <c r="B3" s="345"/>
      <c r="C3" s="346"/>
      <c r="D3" s="346"/>
      <c r="E3" s="346"/>
      <c r="F3" s="346"/>
      <c r="G3" s="347"/>
      <c r="H3" s="351"/>
      <c r="I3" s="356"/>
      <c r="J3" s="356"/>
    </row>
    <row r="4" spans="1:13" ht="12.75" customHeight="1" x14ac:dyDescent="0.2">
      <c r="A4" s="378"/>
      <c r="B4" s="348"/>
      <c r="C4" s="348"/>
      <c r="D4" s="348"/>
      <c r="E4" s="348"/>
      <c r="F4" s="348"/>
      <c r="G4" s="349"/>
      <c r="H4" s="351"/>
      <c r="I4" s="356"/>
      <c r="J4" s="356"/>
    </row>
    <row r="5" spans="1:13" s="350" customFormat="1" ht="54.75" customHeight="1" x14ac:dyDescent="0.2">
      <c r="A5" s="379" t="s">
        <v>364</v>
      </c>
      <c r="B5" s="358" t="s">
        <v>584</v>
      </c>
      <c r="C5" s="358" t="s">
        <v>585</v>
      </c>
      <c r="D5" s="342" t="s">
        <v>1324</v>
      </c>
      <c r="E5" s="342" t="s">
        <v>1325</v>
      </c>
      <c r="F5" s="342" t="s">
        <v>1326</v>
      </c>
      <c r="G5" s="359" t="s">
        <v>1327</v>
      </c>
      <c r="H5" s="360" t="s">
        <v>1332</v>
      </c>
      <c r="I5" s="361" t="s">
        <v>1328</v>
      </c>
      <c r="J5" s="361" t="s">
        <v>1329</v>
      </c>
      <c r="K5" s="362" t="s">
        <v>1330</v>
      </c>
      <c r="L5" s="362" t="s">
        <v>1331</v>
      </c>
      <c r="M5" s="350" t="s">
        <v>1362</v>
      </c>
    </row>
    <row r="6" spans="1:13" ht="15.75" customHeight="1" x14ac:dyDescent="0.2">
      <c r="A6" s="380">
        <v>1</v>
      </c>
      <c r="B6" s="322" t="s">
        <v>346</v>
      </c>
      <c r="C6" s="326" t="s">
        <v>347</v>
      </c>
      <c r="D6" s="326"/>
      <c r="E6" s="326"/>
      <c r="F6" s="326"/>
      <c r="G6" s="340">
        <v>550</v>
      </c>
      <c r="H6" s="354"/>
      <c r="I6" s="357"/>
      <c r="J6" s="357">
        <f>H6*I6</f>
        <v>0</v>
      </c>
      <c r="K6" s="316">
        <v>1</v>
      </c>
      <c r="L6" s="316">
        <f>G6*K6</f>
        <v>550</v>
      </c>
    </row>
    <row r="7" spans="1:13" ht="12.75" customHeight="1" x14ac:dyDescent="0.2">
      <c r="A7" s="380">
        <v>2</v>
      </c>
      <c r="B7" s="322" t="s">
        <v>588</v>
      </c>
      <c r="C7" s="323" t="s">
        <v>348</v>
      </c>
      <c r="D7" s="323"/>
      <c r="E7" s="323"/>
      <c r="F7" s="323"/>
      <c r="G7" s="340">
        <v>72000</v>
      </c>
      <c r="H7" s="354"/>
      <c r="I7" s="357"/>
      <c r="J7" s="357">
        <f t="shared" ref="J7:J70" si="0">H7*I7</f>
        <v>0</v>
      </c>
      <c r="K7" s="316">
        <v>0.5</v>
      </c>
      <c r="L7" s="316">
        <f t="shared" ref="L7:L37" si="1">G7*K7</f>
        <v>36000</v>
      </c>
    </row>
    <row r="8" spans="1:13" ht="12.75" customHeight="1" x14ac:dyDescent="0.2">
      <c r="A8" s="380">
        <v>3</v>
      </c>
      <c r="B8" s="322" t="s">
        <v>592</v>
      </c>
      <c r="C8" s="323" t="s">
        <v>349</v>
      </c>
      <c r="D8" s="323"/>
      <c r="E8" s="323"/>
      <c r="F8" s="323"/>
      <c r="G8" s="340">
        <v>43000</v>
      </c>
      <c r="H8" s="354"/>
      <c r="I8" s="357"/>
      <c r="J8" s="357">
        <f t="shared" si="0"/>
        <v>0</v>
      </c>
      <c r="K8" s="316">
        <v>0.98</v>
      </c>
      <c r="L8" s="316">
        <f t="shared" si="1"/>
        <v>42140</v>
      </c>
    </row>
    <row r="9" spans="1:13" ht="12.75" customHeight="1" x14ac:dyDescent="0.2">
      <c r="A9" s="380">
        <v>4</v>
      </c>
      <c r="B9" s="322" t="s">
        <v>350</v>
      </c>
      <c r="C9" s="323" t="s">
        <v>351</v>
      </c>
      <c r="D9" s="323"/>
      <c r="E9" s="323"/>
      <c r="F9" s="323"/>
      <c r="G9" s="340">
        <v>1100</v>
      </c>
      <c r="H9" s="354"/>
      <c r="I9" s="357"/>
      <c r="J9" s="357">
        <f t="shared" si="0"/>
        <v>0</v>
      </c>
      <c r="K9" s="316">
        <v>48.54</v>
      </c>
      <c r="L9" s="316">
        <f t="shared" si="1"/>
        <v>53394</v>
      </c>
    </row>
    <row r="10" spans="1:13" ht="12.75" customHeight="1" x14ac:dyDescent="0.2">
      <c r="A10" s="380">
        <v>5</v>
      </c>
      <c r="B10" s="322" t="s">
        <v>352</v>
      </c>
      <c r="C10" s="323" t="s">
        <v>353</v>
      </c>
      <c r="D10" s="323"/>
      <c r="E10" s="323"/>
      <c r="F10" s="323"/>
      <c r="G10" s="340">
        <v>5300</v>
      </c>
      <c r="H10" s="354"/>
      <c r="I10" s="357"/>
      <c r="J10" s="357">
        <f t="shared" si="0"/>
        <v>0</v>
      </c>
      <c r="K10" s="316">
        <v>0.85</v>
      </c>
      <c r="L10" s="316">
        <f t="shared" si="1"/>
        <v>4505</v>
      </c>
    </row>
    <row r="11" spans="1:13" ht="12.75" customHeight="1" x14ac:dyDescent="0.2">
      <c r="A11" s="380">
        <v>6</v>
      </c>
      <c r="B11" s="322" t="s">
        <v>354</v>
      </c>
      <c r="C11" s="323" t="s">
        <v>355</v>
      </c>
      <c r="D11" s="323"/>
      <c r="E11" s="323"/>
      <c r="F11" s="323"/>
      <c r="G11" s="340">
        <v>5000</v>
      </c>
      <c r="H11" s="354"/>
      <c r="I11" s="357"/>
      <c r="J11" s="357">
        <f t="shared" si="0"/>
        <v>0</v>
      </c>
      <c r="K11" s="316">
        <v>1.74</v>
      </c>
      <c r="L11" s="316">
        <f t="shared" si="1"/>
        <v>8700</v>
      </c>
    </row>
    <row r="12" spans="1:13" ht="12.75" customHeight="1" x14ac:dyDescent="0.2">
      <c r="A12" s="380">
        <v>7</v>
      </c>
      <c r="B12" s="322" t="s">
        <v>593</v>
      </c>
      <c r="C12" s="323" t="s">
        <v>356</v>
      </c>
      <c r="D12" s="323"/>
      <c r="E12" s="323"/>
      <c r="F12" s="323"/>
      <c r="G12" s="340">
        <v>10000</v>
      </c>
      <c r="H12" s="354"/>
      <c r="I12" s="357"/>
      <c r="J12" s="357">
        <f t="shared" si="0"/>
        <v>0</v>
      </c>
      <c r="K12" s="316">
        <v>1.8</v>
      </c>
      <c r="L12" s="316">
        <f t="shared" si="1"/>
        <v>18000</v>
      </c>
    </row>
    <row r="13" spans="1:13" ht="12.75" customHeight="1" x14ac:dyDescent="0.2">
      <c r="A13" s="380">
        <v>8</v>
      </c>
      <c r="B13" s="322" t="s">
        <v>594</v>
      </c>
      <c r="C13" s="323" t="s">
        <v>357</v>
      </c>
      <c r="D13" s="323"/>
      <c r="E13" s="323"/>
      <c r="F13" s="323"/>
      <c r="G13" s="340">
        <v>5300</v>
      </c>
      <c r="H13" s="354"/>
      <c r="I13" s="357"/>
      <c r="J13" s="357">
        <f t="shared" si="0"/>
        <v>0</v>
      </c>
      <c r="K13" s="316">
        <v>7.88</v>
      </c>
      <c r="L13" s="316">
        <f t="shared" si="1"/>
        <v>41764</v>
      </c>
    </row>
    <row r="14" spans="1:13" ht="12.75" customHeight="1" x14ac:dyDescent="0.2">
      <c r="A14" s="380">
        <v>9</v>
      </c>
      <c r="B14" s="322" t="s">
        <v>358</v>
      </c>
      <c r="C14" s="323" t="s">
        <v>359</v>
      </c>
      <c r="D14" s="323"/>
      <c r="E14" s="323"/>
      <c r="F14" s="323"/>
      <c r="G14" s="340">
        <v>700</v>
      </c>
      <c r="H14" s="354"/>
      <c r="I14" s="357"/>
      <c r="J14" s="357">
        <f t="shared" si="0"/>
        <v>0</v>
      </c>
      <c r="K14" s="316">
        <v>62.87</v>
      </c>
      <c r="L14" s="316">
        <f t="shared" si="1"/>
        <v>44009</v>
      </c>
    </row>
    <row r="15" spans="1:13" ht="12.75" customHeight="1" x14ac:dyDescent="0.2">
      <c r="A15" s="380">
        <v>10</v>
      </c>
      <c r="B15" s="322" t="s">
        <v>596</v>
      </c>
      <c r="C15" s="323" t="s">
        <v>360</v>
      </c>
      <c r="D15" s="323"/>
      <c r="E15" s="323"/>
      <c r="F15" s="323"/>
      <c r="G15" s="340">
        <v>500</v>
      </c>
      <c r="H15" s="354"/>
      <c r="I15" s="357"/>
      <c r="J15" s="357">
        <f t="shared" si="0"/>
        <v>0</v>
      </c>
      <c r="K15" s="316">
        <v>55</v>
      </c>
      <c r="L15" s="316">
        <f t="shared" si="1"/>
        <v>27500</v>
      </c>
    </row>
    <row r="16" spans="1:13" ht="12.75" customHeight="1" x14ac:dyDescent="0.2">
      <c r="A16" s="380">
        <v>11</v>
      </c>
      <c r="B16" s="322" t="s">
        <v>462</v>
      </c>
      <c r="C16" s="323" t="s">
        <v>158</v>
      </c>
      <c r="D16" s="323"/>
      <c r="E16" s="323"/>
      <c r="F16" s="323"/>
      <c r="G16" s="340">
        <v>140</v>
      </c>
      <c r="H16" s="354"/>
      <c r="I16" s="357"/>
      <c r="J16" s="357">
        <f t="shared" si="0"/>
        <v>0</v>
      </c>
      <c r="K16" s="316">
        <v>14.5</v>
      </c>
      <c r="L16" s="316">
        <f t="shared" si="1"/>
        <v>2030</v>
      </c>
    </row>
    <row r="17" spans="1:12" ht="12.75" customHeight="1" x14ac:dyDescent="0.2">
      <c r="A17" s="380">
        <v>12</v>
      </c>
      <c r="B17" s="322" t="s">
        <v>463</v>
      </c>
      <c r="C17" s="329" t="s">
        <v>159</v>
      </c>
      <c r="D17" s="329"/>
      <c r="E17" s="329"/>
      <c r="F17" s="329"/>
      <c r="G17" s="340">
        <v>3000</v>
      </c>
      <c r="H17" s="354"/>
      <c r="I17" s="357"/>
      <c r="J17" s="357">
        <f t="shared" si="0"/>
        <v>0</v>
      </c>
      <c r="K17" s="316">
        <v>14</v>
      </c>
      <c r="L17" s="316">
        <f t="shared" si="1"/>
        <v>42000</v>
      </c>
    </row>
    <row r="18" spans="1:12" ht="12.75" customHeight="1" x14ac:dyDescent="0.2">
      <c r="A18" s="380">
        <v>13</v>
      </c>
      <c r="B18" s="322" t="s">
        <v>618</v>
      </c>
      <c r="C18" s="329" t="s">
        <v>160</v>
      </c>
      <c r="D18" s="329"/>
      <c r="E18" s="329"/>
      <c r="F18" s="329"/>
      <c r="G18" s="340">
        <v>3500</v>
      </c>
      <c r="H18" s="354"/>
      <c r="I18" s="357"/>
      <c r="J18" s="357">
        <f t="shared" si="0"/>
        <v>0</v>
      </c>
      <c r="K18" s="316">
        <v>4.3</v>
      </c>
      <c r="L18" s="316">
        <f t="shared" si="1"/>
        <v>15050</v>
      </c>
    </row>
    <row r="19" spans="1:12" ht="12.75" customHeight="1" x14ac:dyDescent="0.2">
      <c r="A19" s="380">
        <v>14</v>
      </c>
      <c r="B19" s="330" t="s">
        <v>161</v>
      </c>
      <c r="C19" s="329" t="s">
        <v>1210</v>
      </c>
      <c r="D19" s="329"/>
      <c r="E19" s="329"/>
      <c r="F19" s="329"/>
      <c r="G19" s="340">
        <v>2000</v>
      </c>
      <c r="H19" s="354"/>
      <c r="I19" s="357"/>
      <c r="J19" s="357">
        <f t="shared" si="0"/>
        <v>0</v>
      </c>
      <c r="K19" s="316">
        <v>3.4</v>
      </c>
      <c r="L19" s="316">
        <f t="shared" si="1"/>
        <v>6800</v>
      </c>
    </row>
    <row r="20" spans="1:12" ht="12.75" customHeight="1" x14ac:dyDescent="0.2">
      <c r="A20" s="380">
        <v>15</v>
      </c>
      <c r="B20" s="322" t="s">
        <v>464</v>
      </c>
      <c r="C20" s="329" t="s">
        <v>1003</v>
      </c>
      <c r="D20" s="329"/>
      <c r="E20" s="329"/>
      <c r="F20" s="329"/>
      <c r="G20" s="340">
        <v>550</v>
      </c>
      <c r="H20" s="354"/>
      <c r="I20" s="357"/>
      <c r="J20" s="357">
        <f t="shared" si="0"/>
        <v>0</v>
      </c>
      <c r="K20" s="316">
        <v>5.4</v>
      </c>
      <c r="L20" s="316">
        <f t="shared" si="1"/>
        <v>2970</v>
      </c>
    </row>
    <row r="21" spans="1:12" ht="12.75" customHeight="1" x14ac:dyDescent="0.2">
      <c r="A21" s="380">
        <v>16</v>
      </c>
      <c r="B21" s="322" t="s">
        <v>464</v>
      </c>
      <c r="C21" s="329" t="s">
        <v>1004</v>
      </c>
      <c r="D21" s="329"/>
      <c r="E21" s="329"/>
      <c r="F21" s="329"/>
      <c r="G21" s="340">
        <v>800</v>
      </c>
      <c r="H21" s="354"/>
      <c r="I21" s="357"/>
      <c r="J21" s="357">
        <f t="shared" si="0"/>
        <v>0</v>
      </c>
      <c r="K21" s="316">
        <v>2.4</v>
      </c>
      <c r="L21" s="316">
        <f t="shared" si="1"/>
        <v>1920</v>
      </c>
    </row>
    <row r="22" spans="1:12" ht="12.75" customHeight="1" x14ac:dyDescent="0.2">
      <c r="A22" s="380">
        <v>17</v>
      </c>
      <c r="B22" s="322" t="s">
        <v>465</v>
      </c>
      <c r="C22" s="323" t="s">
        <v>466</v>
      </c>
      <c r="D22" s="323"/>
      <c r="E22" s="323"/>
      <c r="F22" s="323"/>
      <c r="G22" s="340">
        <v>380</v>
      </c>
      <c r="H22" s="354"/>
      <c r="I22" s="357"/>
      <c r="J22" s="357">
        <f t="shared" si="0"/>
        <v>0</v>
      </c>
      <c r="K22" s="316">
        <v>1540.83</v>
      </c>
      <c r="L22" s="316">
        <f t="shared" si="1"/>
        <v>585515.4</v>
      </c>
    </row>
    <row r="23" spans="1:12" ht="12.75" customHeight="1" x14ac:dyDescent="0.2">
      <c r="A23" s="380">
        <v>18</v>
      </c>
      <c r="B23" s="322" t="s">
        <v>467</v>
      </c>
      <c r="C23" s="329" t="s">
        <v>164</v>
      </c>
      <c r="D23" s="329"/>
      <c r="E23" s="329"/>
      <c r="F23" s="329"/>
      <c r="G23" s="340">
        <v>70</v>
      </c>
      <c r="H23" s="354"/>
      <c r="I23" s="357"/>
      <c r="J23" s="357">
        <f t="shared" si="0"/>
        <v>0</v>
      </c>
      <c r="K23" s="316">
        <v>3</v>
      </c>
      <c r="L23" s="316">
        <f t="shared" si="1"/>
        <v>210</v>
      </c>
    </row>
    <row r="24" spans="1:12" ht="12.75" customHeight="1" x14ac:dyDescent="0.2">
      <c r="A24" s="380">
        <v>19</v>
      </c>
      <c r="B24" s="322" t="s">
        <v>467</v>
      </c>
      <c r="C24" s="323" t="s">
        <v>162</v>
      </c>
      <c r="D24" s="323"/>
      <c r="E24" s="323"/>
      <c r="F24" s="323"/>
      <c r="G24" s="340">
        <v>1100</v>
      </c>
      <c r="H24" s="354"/>
      <c r="I24" s="357"/>
      <c r="J24" s="357">
        <f t="shared" si="0"/>
        <v>0</v>
      </c>
      <c r="K24" s="316">
        <v>4.05</v>
      </c>
      <c r="L24" s="316">
        <f t="shared" si="1"/>
        <v>4455</v>
      </c>
    </row>
    <row r="25" spans="1:12" ht="12.75" customHeight="1" x14ac:dyDescent="0.2">
      <c r="A25" s="380">
        <v>20</v>
      </c>
      <c r="B25" s="322" t="s">
        <v>467</v>
      </c>
      <c r="C25" s="323" t="s">
        <v>163</v>
      </c>
      <c r="D25" s="323"/>
      <c r="E25" s="323"/>
      <c r="F25" s="323"/>
      <c r="G25" s="340">
        <v>2600</v>
      </c>
      <c r="H25" s="354"/>
      <c r="I25" s="357"/>
      <c r="J25" s="357">
        <f t="shared" si="0"/>
        <v>0</v>
      </c>
      <c r="K25" s="316">
        <v>25.5</v>
      </c>
      <c r="L25" s="316">
        <f t="shared" si="1"/>
        <v>66300</v>
      </c>
    </row>
    <row r="26" spans="1:12" ht="12.75" customHeight="1" x14ac:dyDescent="0.2">
      <c r="A26" s="380">
        <v>21</v>
      </c>
      <c r="B26" s="322" t="s">
        <v>468</v>
      </c>
      <c r="C26" s="323" t="s">
        <v>1313</v>
      </c>
      <c r="D26" s="323"/>
      <c r="E26" s="323"/>
      <c r="F26" s="323"/>
      <c r="G26" s="340">
        <v>30</v>
      </c>
      <c r="H26" s="354"/>
      <c r="I26" s="357"/>
      <c r="J26" s="357">
        <f t="shared" si="0"/>
        <v>0</v>
      </c>
      <c r="K26" s="316">
        <v>48.45</v>
      </c>
      <c r="L26" s="316">
        <f t="shared" si="1"/>
        <v>1453.5</v>
      </c>
    </row>
    <row r="27" spans="1:12" ht="12.75" customHeight="1" x14ac:dyDescent="0.2">
      <c r="A27" s="380">
        <v>22</v>
      </c>
      <c r="B27" s="322" t="s">
        <v>468</v>
      </c>
      <c r="C27" s="323" t="s">
        <v>469</v>
      </c>
      <c r="D27" s="323"/>
      <c r="E27" s="323"/>
      <c r="F27" s="323"/>
      <c r="G27" s="340">
        <v>2400</v>
      </c>
      <c r="H27" s="354"/>
      <c r="I27" s="357"/>
      <c r="J27" s="357">
        <f t="shared" si="0"/>
        <v>0</v>
      </c>
      <c r="K27" s="316">
        <v>16.39</v>
      </c>
      <c r="L27" s="316">
        <f t="shared" si="1"/>
        <v>39336</v>
      </c>
    </row>
    <row r="28" spans="1:12" ht="12.75" customHeight="1" x14ac:dyDescent="0.2">
      <c r="A28" s="380">
        <v>23</v>
      </c>
      <c r="B28" s="322" t="s">
        <v>468</v>
      </c>
      <c r="C28" s="323" t="s">
        <v>773</v>
      </c>
      <c r="D28" s="323"/>
      <c r="E28" s="323"/>
      <c r="F28" s="323"/>
      <c r="G28" s="340">
        <v>3400</v>
      </c>
      <c r="H28" s="354"/>
      <c r="I28" s="357"/>
      <c r="J28" s="357">
        <f t="shared" si="0"/>
        <v>0</v>
      </c>
      <c r="K28" s="316">
        <v>29.65</v>
      </c>
      <c r="L28" s="316">
        <f t="shared" si="1"/>
        <v>100810</v>
      </c>
    </row>
    <row r="29" spans="1:12" ht="12.75" customHeight="1" x14ac:dyDescent="0.2">
      <c r="A29" s="380">
        <v>24</v>
      </c>
      <c r="B29" s="322" t="s">
        <v>774</v>
      </c>
      <c r="C29" s="323" t="s">
        <v>165</v>
      </c>
      <c r="D29" s="323"/>
      <c r="E29" s="323"/>
      <c r="F29" s="323"/>
      <c r="G29" s="340">
        <v>2600</v>
      </c>
      <c r="H29" s="354"/>
      <c r="I29" s="357"/>
      <c r="J29" s="357">
        <f t="shared" si="0"/>
        <v>0</v>
      </c>
      <c r="K29" s="316">
        <v>54.56</v>
      </c>
      <c r="L29" s="316">
        <f t="shared" si="1"/>
        <v>141856</v>
      </c>
    </row>
    <row r="30" spans="1:12" ht="12.75" customHeight="1" x14ac:dyDescent="0.2">
      <c r="A30" s="380">
        <v>25</v>
      </c>
      <c r="B30" s="322" t="s">
        <v>774</v>
      </c>
      <c r="C30" s="323" t="s">
        <v>775</v>
      </c>
      <c r="D30" s="323"/>
      <c r="E30" s="323"/>
      <c r="F30" s="323"/>
      <c r="G30" s="340">
        <v>3900</v>
      </c>
      <c r="H30" s="354"/>
      <c r="I30" s="357"/>
      <c r="J30" s="357">
        <f t="shared" si="0"/>
        <v>0</v>
      </c>
      <c r="K30" s="316">
        <v>33.97</v>
      </c>
      <c r="L30" s="316">
        <f t="shared" si="1"/>
        <v>132483</v>
      </c>
    </row>
    <row r="31" spans="1:12" ht="12.75" customHeight="1" x14ac:dyDescent="0.2">
      <c r="A31" s="380">
        <v>26</v>
      </c>
      <c r="B31" s="322" t="s">
        <v>774</v>
      </c>
      <c r="C31" s="323" t="s">
        <v>166</v>
      </c>
      <c r="D31" s="323"/>
      <c r="E31" s="323"/>
      <c r="F31" s="323"/>
      <c r="G31" s="340">
        <v>2900</v>
      </c>
      <c r="H31" s="354"/>
      <c r="I31" s="357"/>
      <c r="J31" s="357">
        <f t="shared" si="0"/>
        <v>0</v>
      </c>
      <c r="K31" s="316">
        <v>46.71</v>
      </c>
      <c r="L31" s="316">
        <f t="shared" si="1"/>
        <v>135459</v>
      </c>
    </row>
    <row r="32" spans="1:12" ht="12.75" customHeight="1" x14ac:dyDescent="0.2">
      <c r="A32" s="380">
        <v>27</v>
      </c>
      <c r="B32" s="322" t="s">
        <v>774</v>
      </c>
      <c r="C32" s="323" t="s">
        <v>1311</v>
      </c>
      <c r="D32" s="323"/>
      <c r="E32" s="323"/>
      <c r="F32" s="323"/>
      <c r="G32" s="340">
        <v>1300</v>
      </c>
      <c r="H32" s="354"/>
      <c r="I32" s="357"/>
      <c r="J32" s="357">
        <f t="shared" si="0"/>
        <v>0</v>
      </c>
      <c r="K32" s="316">
        <v>18.68</v>
      </c>
      <c r="L32" s="316">
        <f t="shared" si="1"/>
        <v>24284</v>
      </c>
    </row>
    <row r="33" spans="1:12" ht="12.75" customHeight="1" x14ac:dyDescent="0.2">
      <c r="A33" s="380">
        <v>28</v>
      </c>
      <c r="B33" s="322" t="s">
        <v>776</v>
      </c>
      <c r="C33" s="323" t="s">
        <v>777</v>
      </c>
      <c r="D33" s="323"/>
      <c r="E33" s="323"/>
      <c r="F33" s="323"/>
      <c r="G33" s="340">
        <v>6300</v>
      </c>
      <c r="H33" s="354"/>
      <c r="I33" s="357"/>
      <c r="J33" s="357">
        <f t="shared" si="0"/>
        <v>0</v>
      </c>
      <c r="K33" s="316">
        <v>17.22</v>
      </c>
      <c r="L33" s="316">
        <f t="shared" si="1"/>
        <v>108486</v>
      </c>
    </row>
    <row r="34" spans="1:12" ht="12.75" customHeight="1" x14ac:dyDescent="0.2">
      <c r="A34" s="380">
        <v>29</v>
      </c>
      <c r="B34" s="322" t="s">
        <v>776</v>
      </c>
      <c r="C34" s="323" t="s">
        <v>778</v>
      </c>
      <c r="D34" s="323"/>
      <c r="E34" s="323"/>
      <c r="F34" s="323"/>
      <c r="G34" s="340">
        <v>5700</v>
      </c>
      <c r="H34" s="354"/>
      <c r="I34" s="357"/>
      <c r="J34" s="357">
        <f t="shared" si="0"/>
        <v>0</v>
      </c>
      <c r="K34" s="316">
        <v>29.76</v>
      </c>
      <c r="L34" s="316">
        <f t="shared" si="1"/>
        <v>169632</v>
      </c>
    </row>
    <row r="35" spans="1:12" ht="12.75" customHeight="1" x14ac:dyDescent="0.2">
      <c r="A35" s="380">
        <v>30</v>
      </c>
      <c r="B35" s="322" t="s">
        <v>1307</v>
      </c>
      <c r="C35" s="323" t="s">
        <v>1308</v>
      </c>
      <c r="D35" s="323"/>
      <c r="E35" s="323"/>
      <c r="F35" s="323"/>
      <c r="G35" s="340">
        <v>3500</v>
      </c>
      <c r="H35" s="354"/>
      <c r="I35" s="357"/>
      <c r="J35" s="357">
        <f t="shared" si="0"/>
        <v>0</v>
      </c>
      <c r="K35" s="316">
        <v>0.4</v>
      </c>
      <c r="L35" s="316">
        <f t="shared" si="1"/>
        <v>1400</v>
      </c>
    </row>
    <row r="36" spans="1:12" x14ac:dyDescent="0.2">
      <c r="A36" s="380">
        <v>31</v>
      </c>
      <c r="B36" s="322" t="s">
        <v>427</v>
      </c>
      <c r="C36" s="323" t="s">
        <v>167</v>
      </c>
      <c r="D36" s="323"/>
      <c r="E36" s="323"/>
      <c r="F36" s="323"/>
      <c r="G36" s="340">
        <v>60</v>
      </c>
      <c r="H36" s="354"/>
      <c r="I36" s="357"/>
      <c r="J36" s="357">
        <f t="shared" si="0"/>
        <v>0</v>
      </c>
      <c r="K36" s="316">
        <v>223</v>
      </c>
      <c r="L36" s="316">
        <f t="shared" si="1"/>
        <v>13380</v>
      </c>
    </row>
    <row r="37" spans="1:12" ht="12.75" customHeight="1" x14ac:dyDescent="0.2">
      <c r="A37" s="380">
        <v>32</v>
      </c>
      <c r="B37" s="322" t="s">
        <v>779</v>
      </c>
      <c r="C37" s="323" t="s">
        <v>407</v>
      </c>
      <c r="D37" s="323"/>
      <c r="E37" s="323"/>
      <c r="F37" s="323"/>
      <c r="G37" s="340">
        <v>60</v>
      </c>
      <c r="H37" s="354"/>
      <c r="I37" s="357"/>
      <c r="J37" s="357">
        <f t="shared" si="0"/>
        <v>0</v>
      </c>
      <c r="K37" s="316">
        <v>440</v>
      </c>
      <c r="L37" s="316">
        <f t="shared" si="1"/>
        <v>26400</v>
      </c>
    </row>
    <row r="38" spans="1:12" ht="12.75" customHeight="1" x14ac:dyDescent="0.2">
      <c r="A38" s="380">
        <v>33</v>
      </c>
      <c r="B38" s="322" t="s">
        <v>780</v>
      </c>
      <c r="C38" s="323" t="s">
        <v>781</v>
      </c>
      <c r="D38" s="323"/>
      <c r="E38" s="323"/>
      <c r="F38" s="323"/>
      <c r="G38" s="340">
        <v>150</v>
      </c>
      <c r="H38" s="354"/>
      <c r="I38" s="357"/>
      <c r="J38" s="357">
        <f t="shared" si="0"/>
        <v>0</v>
      </c>
      <c r="K38" s="316">
        <v>1073.49</v>
      </c>
      <c r="L38" s="316">
        <f t="shared" ref="L38:L85" si="2">G38*K38</f>
        <v>161023.5</v>
      </c>
    </row>
    <row r="39" spans="1:12" ht="12.75" customHeight="1" x14ac:dyDescent="0.2">
      <c r="A39" s="380">
        <v>34</v>
      </c>
      <c r="B39" s="322" t="s">
        <v>782</v>
      </c>
      <c r="C39" s="323" t="s">
        <v>783</v>
      </c>
      <c r="D39" s="323"/>
      <c r="E39" s="323"/>
      <c r="F39" s="323"/>
      <c r="G39" s="340">
        <v>80</v>
      </c>
      <c r="H39" s="354"/>
      <c r="I39" s="357"/>
      <c r="J39" s="357">
        <f t="shared" si="0"/>
        <v>0</v>
      </c>
      <c r="K39" s="316">
        <v>43.25</v>
      </c>
      <c r="L39" s="316">
        <f t="shared" si="2"/>
        <v>3460</v>
      </c>
    </row>
    <row r="40" spans="1:12" ht="12.75" customHeight="1" x14ac:dyDescent="0.2">
      <c r="A40" s="380">
        <v>35</v>
      </c>
      <c r="B40" s="322" t="s">
        <v>784</v>
      </c>
      <c r="C40" s="318" t="s">
        <v>1211</v>
      </c>
      <c r="D40" s="318"/>
      <c r="E40" s="318"/>
      <c r="F40" s="318"/>
      <c r="G40" s="363">
        <v>60</v>
      </c>
      <c r="H40" s="364"/>
      <c r="I40" s="365"/>
      <c r="J40" s="357">
        <f t="shared" si="0"/>
        <v>0</v>
      </c>
      <c r="K40" s="316">
        <v>15</v>
      </c>
      <c r="L40" s="316">
        <f t="shared" si="2"/>
        <v>900</v>
      </c>
    </row>
    <row r="41" spans="1:12" ht="12.75" customHeight="1" x14ac:dyDescent="0.2">
      <c r="A41" s="380">
        <v>36</v>
      </c>
      <c r="B41" s="322" t="s">
        <v>785</v>
      </c>
      <c r="C41" s="323" t="s">
        <v>168</v>
      </c>
      <c r="D41" s="323"/>
      <c r="E41" s="323"/>
      <c r="F41" s="323"/>
      <c r="G41" s="340">
        <v>1300</v>
      </c>
      <c r="H41" s="354"/>
      <c r="I41" s="357"/>
      <c r="J41" s="357">
        <f t="shared" si="0"/>
        <v>0</v>
      </c>
      <c r="K41" s="316">
        <v>1.76</v>
      </c>
      <c r="L41" s="316">
        <f t="shared" si="2"/>
        <v>2288</v>
      </c>
    </row>
    <row r="42" spans="1:12" ht="12.75" customHeight="1" x14ac:dyDescent="0.2">
      <c r="A42" s="380">
        <v>37</v>
      </c>
      <c r="B42" s="322" t="s">
        <v>785</v>
      </c>
      <c r="C42" s="323" t="s">
        <v>169</v>
      </c>
      <c r="D42" s="323"/>
      <c r="E42" s="323"/>
      <c r="F42" s="323"/>
      <c r="G42" s="340">
        <v>1100</v>
      </c>
      <c r="H42" s="354"/>
      <c r="I42" s="357"/>
      <c r="J42" s="357">
        <f t="shared" si="0"/>
        <v>0</v>
      </c>
      <c r="K42" s="316">
        <v>1.79</v>
      </c>
      <c r="L42" s="316">
        <f t="shared" si="2"/>
        <v>1969</v>
      </c>
    </row>
    <row r="43" spans="1:12" ht="12.75" customHeight="1" x14ac:dyDescent="0.2">
      <c r="A43" s="380">
        <v>38</v>
      </c>
      <c r="B43" s="322" t="s">
        <v>786</v>
      </c>
      <c r="C43" s="323" t="s">
        <v>1314</v>
      </c>
      <c r="D43" s="323"/>
      <c r="E43" s="323"/>
      <c r="F43" s="323"/>
      <c r="G43" s="340">
        <v>65</v>
      </c>
      <c r="H43" s="354"/>
      <c r="I43" s="357"/>
      <c r="J43" s="357">
        <f t="shared" si="0"/>
        <v>0</v>
      </c>
      <c r="K43" s="316">
        <v>212.48</v>
      </c>
      <c r="L43" s="316">
        <f t="shared" si="2"/>
        <v>13811.199999999999</v>
      </c>
    </row>
    <row r="44" spans="1:12" ht="12.75" customHeight="1" x14ac:dyDescent="0.2">
      <c r="A44" s="380">
        <v>39</v>
      </c>
      <c r="B44" s="322" t="s">
        <v>786</v>
      </c>
      <c r="C44" s="323" t="s">
        <v>1312</v>
      </c>
      <c r="D44" s="323"/>
      <c r="E44" s="323"/>
      <c r="F44" s="323"/>
      <c r="G44" s="340">
        <v>150</v>
      </c>
      <c r="H44" s="354"/>
      <c r="I44" s="357"/>
      <c r="J44" s="357">
        <f t="shared" si="0"/>
        <v>0</v>
      </c>
      <c r="K44" s="316">
        <v>268.5</v>
      </c>
      <c r="L44" s="316">
        <f t="shared" si="2"/>
        <v>40275</v>
      </c>
    </row>
    <row r="45" spans="1:12" ht="12.75" customHeight="1" x14ac:dyDescent="0.2">
      <c r="A45" s="380">
        <v>40</v>
      </c>
      <c r="B45" s="322" t="s">
        <v>787</v>
      </c>
      <c r="C45" s="323" t="s">
        <v>788</v>
      </c>
      <c r="D45" s="323"/>
      <c r="E45" s="323"/>
      <c r="F45" s="323"/>
      <c r="G45" s="340">
        <v>2200</v>
      </c>
      <c r="H45" s="354"/>
      <c r="I45" s="357"/>
      <c r="J45" s="357">
        <f t="shared" si="0"/>
        <v>0</v>
      </c>
      <c r="K45" s="316">
        <v>99.6</v>
      </c>
      <c r="L45" s="316">
        <f t="shared" si="2"/>
        <v>219120</v>
      </c>
    </row>
    <row r="46" spans="1:12" ht="12.75" customHeight="1" x14ac:dyDescent="0.2">
      <c r="A46" s="380">
        <v>41</v>
      </c>
      <c r="B46" s="322" t="s">
        <v>787</v>
      </c>
      <c r="C46" s="323" t="s">
        <v>789</v>
      </c>
      <c r="D46" s="323"/>
      <c r="E46" s="323"/>
      <c r="F46" s="323"/>
      <c r="G46" s="340">
        <v>600</v>
      </c>
      <c r="H46" s="354"/>
      <c r="I46" s="357"/>
      <c r="J46" s="357">
        <f t="shared" si="0"/>
        <v>0</v>
      </c>
      <c r="K46" s="316">
        <v>50.99</v>
      </c>
      <c r="L46" s="316">
        <f t="shared" si="2"/>
        <v>30594</v>
      </c>
    </row>
    <row r="47" spans="1:12" ht="12.75" customHeight="1" x14ac:dyDescent="0.2">
      <c r="A47" s="380">
        <v>42</v>
      </c>
      <c r="B47" s="322" t="s">
        <v>790</v>
      </c>
      <c r="C47" s="323" t="s">
        <v>791</v>
      </c>
      <c r="D47" s="323"/>
      <c r="E47" s="323"/>
      <c r="F47" s="323"/>
      <c r="G47" s="340">
        <v>260</v>
      </c>
      <c r="H47" s="354"/>
      <c r="I47" s="357"/>
      <c r="J47" s="357">
        <f t="shared" si="0"/>
        <v>0</v>
      </c>
      <c r="K47" s="316">
        <v>147.5</v>
      </c>
      <c r="L47" s="316">
        <f t="shared" si="2"/>
        <v>38350</v>
      </c>
    </row>
    <row r="48" spans="1:12" ht="12.75" customHeight="1" x14ac:dyDescent="0.2">
      <c r="A48" s="380">
        <v>43</v>
      </c>
      <c r="B48" s="322" t="s">
        <v>792</v>
      </c>
      <c r="C48" s="323" t="s">
        <v>793</v>
      </c>
      <c r="D48" s="323"/>
      <c r="E48" s="323"/>
      <c r="F48" s="323"/>
      <c r="G48" s="340">
        <v>50</v>
      </c>
      <c r="H48" s="354"/>
      <c r="I48" s="357"/>
      <c r="J48" s="357">
        <f t="shared" si="0"/>
        <v>0</v>
      </c>
      <c r="K48" s="316">
        <v>250</v>
      </c>
      <c r="L48" s="316">
        <f t="shared" si="2"/>
        <v>12500</v>
      </c>
    </row>
    <row r="49" spans="1:12" ht="12.75" customHeight="1" x14ac:dyDescent="0.2">
      <c r="A49" s="380">
        <v>44</v>
      </c>
      <c r="B49" s="317" t="s">
        <v>1291</v>
      </c>
      <c r="C49" s="324" t="s">
        <v>1292</v>
      </c>
      <c r="D49" s="324"/>
      <c r="E49" s="324"/>
      <c r="F49" s="324"/>
      <c r="G49" s="324">
        <v>30</v>
      </c>
      <c r="H49" s="352"/>
      <c r="I49" s="316"/>
      <c r="J49" s="357">
        <f t="shared" si="0"/>
        <v>0</v>
      </c>
      <c r="K49" s="316">
        <v>646.5</v>
      </c>
      <c r="L49" s="316">
        <f t="shared" si="2"/>
        <v>19395</v>
      </c>
    </row>
    <row r="50" spans="1:12" ht="12.75" customHeight="1" x14ac:dyDescent="0.2">
      <c r="A50" s="380">
        <v>45</v>
      </c>
      <c r="B50" s="322" t="s">
        <v>794</v>
      </c>
      <c r="C50" s="323" t="s">
        <v>795</v>
      </c>
      <c r="D50" s="323"/>
      <c r="E50" s="323"/>
      <c r="F50" s="323"/>
      <c r="G50" s="340">
        <v>9500</v>
      </c>
      <c r="H50" s="354"/>
      <c r="I50" s="357"/>
      <c r="J50" s="357">
        <f t="shared" si="0"/>
        <v>0</v>
      </c>
      <c r="K50" s="316">
        <v>2.84</v>
      </c>
      <c r="L50" s="316">
        <f t="shared" si="2"/>
        <v>26980</v>
      </c>
    </row>
    <row r="51" spans="1:12" ht="12.75" customHeight="1" x14ac:dyDescent="0.2">
      <c r="A51" s="380">
        <v>46</v>
      </c>
      <c r="B51" s="322" t="s">
        <v>796</v>
      </c>
      <c r="C51" s="323" t="s">
        <v>1212</v>
      </c>
      <c r="D51" s="323"/>
      <c r="E51" s="323"/>
      <c r="F51" s="323"/>
      <c r="G51" s="340">
        <v>1600</v>
      </c>
      <c r="H51" s="354"/>
      <c r="I51" s="357"/>
      <c r="J51" s="357">
        <f t="shared" si="0"/>
        <v>0</v>
      </c>
      <c r="K51" s="316">
        <v>65</v>
      </c>
      <c r="L51" s="316">
        <f t="shared" si="2"/>
        <v>104000</v>
      </c>
    </row>
    <row r="52" spans="1:12" ht="12.75" customHeight="1" x14ac:dyDescent="0.2">
      <c r="A52" s="380">
        <v>47</v>
      </c>
      <c r="B52" s="322" t="s">
        <v>796</v>
      </c>
      <c r="C52" s="323" t="s">
        <v>797</v>
      </c>
      <c r="D52" s="323"/>
      <c r="E52" s="323"/>
      <c r="F52" s="323"/>
      <c r="G52" s="340">
        <v>550</v>
      </c>
      <c r="H52" s="354"/>
      <c r="I52" s="357"/>
      <c r="J52" s="357">
        <f t="shared" si="0"/>
        <v>0</v>
      </c>
      <c r="K52" s="316">
        <v>331.15</v>
      </c>
      <c r="L52" s="316">
        <f t="shared" si="2"/>
        <v>182132.5</v>
      </c>
    </row>
    <row r="53" spans="1:12" ht="12.75" customHeight="1" x14ac:dyDescent="0.2">
      <c r="A53" s="380">
        <v>48</v>
      </c>
      <c r="B53" s="322" t="s">
        <v>796</v>
      </c>
      <c r="C53" s="323" t="s">
        <v>1272</v>
      </c>
      <c r="D53" s="323"/>
      <c r="E53" s="323"/>
      <c r="F53" s="323"/>
      <c r="G53" s="340">
        <v>550</v>
      </c>
      <c r="H53" s="354"/>
      <c r="I53" s="357"/>
      <c r="J53" s="357">
        <f t="shared" si="0"/>
        <v>0</v>
      </c>
      <c r="K53" s="316">
        <v>325.83999999999997</v>
      </c>
      <c r="L53" s="316">
        <f t="shared" si="2"/>
        <v>179212</v>
      </c>
    </row>
    <row r="54" spans="1:12" ht="12.75" customHeight="1" x14ac:dyDescent="0.2">
      <c r="A54" s="380">
        <v>49</v>
      </c>
      <c r="B54" s="322" t="s">
        <v>796</v>
      </c>
      <c r="C54" s="323" t="s">
        <v>1273</v>
      </c>
      <c r="D54" s="323"/>
      <c r="E54" s="323"/>
      <c r="F54" s="323"/>
      <c r="G54" s="340">
        <v>1600</v>
      </c>
      <c r="H54" s="354"/>
      <c r="I54" s="357"/>
      <c r="J54" s="357">
        <f t="shared" si="0"/>
        <v>0</v>
      </c>
      <c r="K54" s="316">
        <v>68.959999999999994</v>
      </c>
      <c r="L54" s="316">
        <f t="shared" si="2"/>
        <v>110335.99999999999</v>
      </c>
    </row>
    <row r="55" spans="1:12" ht="12.75" customHeight="1" x14ac:dyDescent="0.2">
      <c r="A55" s="380">
        <v>50</v>
      </c>
      <c r="B55" s="322" t="s">
        <v>1213</v>
      </c>
      <c r="C55" s="323" t="s">
        <v>1214</v>
      </c>
      <c r="D55" s="323"/>
      <c r="E55" s="323"/>
      <c r="F55" s="323"/>
      <c r="G55" s="340">
        <v>400</v>
      </c>
      <c r="H55" s="354"/>
      <c r="I55" s="357"/>
      <c r="J55" s="357">
        <f t="shared" si="0"/>
        <v>0</v>
      </c>
      <c r="K55" s="316">
        <v>13.39</v>
      </c>
      <c r="L55" s="316">
        <f t="shared" si="2"/>
        <v>5356</v>
      </c>
    </row>
    <row r="56" spans="1:12" ht="12.75" customHeight="1" x14ac:dyDescent="0.2">
      <c r="A56" s="380">
        <v>51</v>
      </c>
      <c r="B56" s="322" t="s">
        <v>1213</v>
      </c>
      <c r="C56" s="323" t="s">
        <v>1215</v>
      </c>
      <c r="D56" s="323"/>
      <c r="E56" s="323"/>
      <c r="F56" s="323"/>
      <c r="G56" s="340">
        <v>850</v>
      </c>
      <c r="H56" s="354"/>
      <c r="I56" s="357"/>
      <c r="J56" s="357">
        <f t="shared" si="0"/>
        <v>0</v>
      </c>
      <c r="K56" s="316">
        <v>39.450000000000003</v>
      </c>
      <c r="L56" s="316">
        <f t="shared" si="2"/>
        <v>33532.5</v>
      </c>
    </row>
    <row r="57" spans="1:12" ht="12.75" customHeight="1" x14ac:dyDescent="0.2">
      <c r="A57" s="380">
        <v>52</v>
      </c>
      <c r="B57" s="322" t="s">
        <v>1213</v>
      </c>
      <c r="C57" s="323" t="s">
        <v>1216</v>
      </c>
      <c r="D57" s="323"/>
      <c r="E57" s="323"/>
      <c r="F57" s="323"/>
      <c r="G57" s="340">
        <v>780</v>
      </c>
      <c r="H57" s="354"/>
      <c r="I57" s="357"/>
      <c r="J57" s="357">
        <f t="shared" si="0"/>
        <v>0</v>
      </c>
      <c r="K57" s="316">
        <v>26.41</v>
      </c>
      <c r="L57" s="316">
        <f t="shared" si="2"/>
        <v>20599.8</v>
      </c>
    </row>
    <row r="58" spans="1:12" ht="12.75" customHeight="1" x14ac:dyDescent="0.2">
      <c r="A58" s="380">
        <v>53</v>
      </c>
      <c r="B58" s="322" t="s">
        <v>1274</v>
      </c>
      <c r="C58" s="323" t="s">
        <v>0</v>
      </c>
      <c r="D58" s="323"/>
      <c r="E58" s="323"/>
      <c r="F58" s="323"/>
      <c r="G58" s="340">
        <v>450</v>
      </c>
      <c r="H58" s="354"/>
      <c r="I58" s="357"/>
      <c r="J58" s="357">
        <f t="shared" si="0"/>
        <v>0</v>
      </c>
      <c r="K58" s="316">
        <v>185.54</v>
      </c>
      <c r="L58" s="316">
        <f t="shared" si="2"/>
        <v>83493</v>
      </c>
    </row>
    <row r="59" spans="1:12" ht="12.75" customHeight="1" x14ac:dyDescent="0.2">
      <c r="A59" s="380">
        <v>54</v>
      </c>
      <c r="B59" s="322" t="s">
        <v>1274</v>
      </c>
      <c r="C59" s="323" t="s">
        <v>1</v>
      </c>
      <c r="D59" s="323"/>
      <c r="E59" s="323"/>
      <c r="F59" s="323"/>
      <c r="G59" s="340">
        <v>520</v>
      </c>
      <c r="H59" s="354"/>
      <c r="I59" s="357"/>
      <c r="J59" s="357">
        <f t="shared" si="0"/>
        <v>0</v>
      </c>
      <c r="K59" s="316">
        <v>77.38</v>
      </c>
      <c r="L59" s="316">
        <f t="shared" si="2"/>
        <v>40237.599999999999</v>
      </c>
    </row>
    <row r="60" spans="1:12" ht="12.75" customHeight="1" x14ac:dyDescent="0.2">
      <c r="A60" s="380">
        <v>55</v>
      </c>
      <c r="B60" s="322" t="s">
        <v>1274</v>
      </c>
      <c r="C60" s="323" t="s">
        <v>2</v>
      </c>
      <c r="D60" s="323"/>
      <c r="E60" s="323"/>
      <c r="F60" s="323"/>
      <c r="G60" s="340">
        <v>570</v>
      </c>
      <c r="H60" s="354"/>
      <c r="I60" s="357"/>
      <c r="J60" s="357">
        <f t="shared" si="0"/>
        <v>0</v>
      </c>
      <c r="K60" s="316">
        <v>309.12</v>
      </c>
      <c r="L60" s="316">
        <f t="shared" si="2"/>
        <v>176198.39999999999</v>
      </c>
    </row>
    <row r="61" spans="1:12" ht="12.75" customHeight="1" x14ac:dyDescent="0.2">
      <c r="A61" s="380">
        <v>56</v>
      </c>
      <c r="B61" s="322" t="s">
        <v>1274</v>
      </c>
      <c r="C61" s="323" t="s">
        <v>3</v>
      </c>
      <c r="D61" s="323"/>
      <c r="E61" s="323"/>
      <c r="F61" s="323"/>
      <c r="G61" s="340">
        <v>550</v>
      </c>
      <c r="H61" s="354"/>
      <c r="I61" s="357"/>
      <c r="J61" s="357">
        <f t="shared" si="0"/>
        <v>0</v>
      </c>
      <c r="K61" s="316">
        <v>154.75</v>
      </c>
      <c r="L61" s="316">
        <f t="shared" si="2"/>
        <v>85112.5</v>
      </c>
    </row>
    <row r="62" spans="1:12" ht="12.75" customHeight="1" x14ac:dyDescent="0.2">
      <c r="A62" s="380">
        <v>57</v>
      </c>
      <c r="B62" s="322" t="s">
        <v>1274</v>
      </c>
      <c r="C62" s="323" t="s">
        <v>4</v>
      </c>
      <c r="D62" s="323"/>
      <c r="E62" s="323"/>
      <c r="F62" s="323"/>
      <c r="G62" s="340">
        <v>400</v>
      </c>
      <c r="H62" s="354"/>
      <c r="I62" s="357"/>
      <c r="J62" s="357">
        <f t="shared" si="0"/>
        <v>0</v>
      </c>
      <c r="K62" s="316">
        <v>116.02</v>
      </c>
      <c r="L62" s="316">
        <f t="shared" si="2"/>
        <v>46408</v>
      </c>
    </row>
    <row r="63" spans="1:12" ht="12.75" customHeight="1" x14ac:dyDescent="0.2">
      <c r="A63" s="380">
        <v>58</v>
      </c>
      <c r="B63" s="322" t="s">
        <v>5</v>
      </c>
      <c r="C63" s="323" t="s">
        <v>245</v>
      </c>
      <c r="D63" s="323"/>
      <c r="E63" s="323"/>
      <c r="F63" s="323"/>
      <c r="G63" s="340">
        <v>12000</v>
      </c>
      <c r="H63" s="354"/>
      <c r="I63" s="357"/>
      <c r="J63" s="357">
        <f t="shared" si="0"/>
        <v>0</v>
      </c>
      <c r="K63" s="316">
        <v>21.49</v>
      </c>
      <c r="L63" s="316">
        <f t="shared" si="2"/>
        <v>257879.99999999997</v>
      </c>
    </row>
    <row r="64" spans="1:12" ht="12.75" customHeight="1" x14ac:dyDescent="0.2">
      <c r="A64" s="380">
        <v>59</v>
      </c>
      <c r="B64" s="322" t="s">
        <v>1217</v>
      </c>
      <c r="C64" s="323" t="s">
        <v>1218</v>
      </c>
      <c r="D64" s="323"/>
      <c r="E64" s="323"/>
      <c r="F64" s="323"/>
      <c r="G64" s="340">
        <v>6000</v>
      </c>
      <c r="H64" s="354"/>
      <c r="I64" s="357"/>
      <c r="J64" s="357">
        <f t="shared" si="0"/>
        <v>0</v>
      </c>
      <c r="K64" s="316">
        <v>5.8</v>
      </c>
      <c r="L64" s="316">
        <f t="shared" si="2"/>
        <v>34800</v>
      </c>
    </row>
    <row r="65" spans="1:12" ht="12.75" customHeight="1" x14ac:dyDescent="0.2">
      <c r="A65" s="380">
        <v>60</v>
      </c>
      <c r="B65" s="330" t="s">
        <v>173</v>
      </c>
      <c r="C65" s="329" t="s">
        <v>174</v>
      </c>
      <c r="D65" s="329"/>
      <c r="E65" s="329"/>
      <c r="F65" s="329"/>
      <c r="G65" s="340">
        <v>50</v>
      </c>
      <c r="H65" s="354"/>
      <c r="I65" s="357"/>
      <c r="J65" s="357">
        <f t="shared" si="0"/>
        <v>0</v>
      </c>
      <c r="K65" s="316">
        <v>9.9</v>
      </c>
      <c r="L65" s="316">
        <f t="shared" si="2"/>
        <v>495</v>
      </c>
    </row>
    <row r="66" spans="1:12" ht="12.75" customHeight="1" x14ac:dyDescent="0.2">
      <c r="A66" s="380">
        <v>61</v>
      </c>
      <c r="B66" s="330" t="s">
        <v>424</v>
      </c>
      <c r="C66" s="329" t="s">
        <v>170</v>
      </c>
      <c r="D66" s="329"/>
      <c r="E66" s="329"/>
      <c r="F66" s="329"/>
      <c r="G66" s="340">
        <v>3300</v>
      </c>
      <c r="H66" s="354"/>
      <c r="I66" s="357"/>
      <c r="J66" s="357">
        <f t="shared" si="0"/>
        <v>0</v>
      </c>
      <c r="K66" s="316">
        <v>12.5</v>
      </c>
      <c r="L66" s="316">
        <f t="shared" si="2"/>
        <v>41250</v>
      </c>
    </row>
    <row r="67" spans="1:12" ht="12.75" customHeight="1" x14ac:dyDescent="0.2">
      <c r="A67" s="380">
        <v>62</v>
      </c>
      <c r="B67" s="330" t="s">
        <v>171</v>
      </c>
      <c r="C67" s="329" t="s">
        <v>172</v>
      </c>
      <c r="D67" s="329"/>
      <c r="E67" s="329"/>
      <c r="F67" s="329"/>
      <c r="G67" s="340">
        <v>1500</v>
      </c>
      <c r="H67" s="354"/>
      <c r="I67" s="357"/>
      <c r="J67" s="357">
        <f t="shared" si="0"/>
        <v>0</v>
      </c>
      <c r="K67" s="316">
        <v>5.76</v>
      </c>
      <c r="L67" s="316">
        <f t="shared" si="2"/>
        <v>8640</v>
      </c>
    </row>
    <row r="68" spans="1:12" ht="12.75" customHeight="1" x14ac:dyDescent="0.2">
      <c r="A68" s="380">
        <v>63</v>
      </c>
      <c r="B68" s="317" t="s">
        <v>171</v>
      </c>
      <c r="C68" s="324" t="s">
        <v>1301</v>
      </c>
      <c r="D68" s="324"/>
      <c r="E68" s="324"/>
      <c r="F68" s="324"/>
      <c r="G68" s="324">
        <v>75</v>
      </c>
      <c r="H68" s="352"/>
      <c r="I68" s="316"/>
      <c r="J68" s="357">
        <f t="shared" si="0"/>
        <v>0</v>
      </c>
      <c r="K68" s="316">
        <v>10.56</v>
      </c>
      <c r="L68" s="316">
        <f t="shared" si="2"/>
        <v>792</v>
      </c>
    </row>
    <row r="69" spans="1:12" ht="12.75" customHeight="1" x14ac:dyDescent="0.2">
      <c r="A69" s="380">
        <v>64</v>
      </c>
      <c r="B69" s="322" t="s">
        <v>6</v>
      </c>
      <c r="C69" s="323" t="s">
        <v>272</v>
      </c>
      <c r="D69" s="323"/>
      <c r="E69" s="323"/>
      <c r="F69" s="323"/>
      <c r="G69" s="340">
        <v>2500</v>
      </c>
      <c r="H69" s="354"/>
      <c r="I69" s="357"/>
      <c r="J69" s="357">
        <f t="shared" si="0"/>
        <v>0</v>
      </c>
      <c r="K69" s="316">
        <v>1.32</v>
      </c>
      <c r="L69" s="316">
        <f t="shared" si="2"/>
        <v>3300</v>
      </c>
    </row>
    <row r="70" spans="1:12" ht="12.75" customHeight="1" x14ac:dyDescent="0.2">
      <c r="A70" s="380">
        <v>65</v>
      </c>
      <c r="B70" s="322" t="s">
        <v>637</v>
      </c>
      <c r="C70" s="323" t="s">
        <v>271</v>
      </c>
      <c r="D70" s="323"/>
      <c r="E70" s="323"/>
      <c r="F70" s="323"/>
      <c r="G70" s="340">
        <v>1800</v>
      </c>
      <c r="H70" s="354"/>
      <c r="I70" s="357"/>
      <c r="J70" s="357">
        <f t="shared" si="0"/>
        <v>0</v>
      </c>
      <c r="K70" s="316">
        <v>2.4</v>
      </c>
      <c r="L70" s="316">
        <f t="shared" si="2"/>
        <v>4320</v>
      </c>
    </row>
    <row r="71" spans="1:12" ht="12.75" customHeight="1" x14ac:dyDescent="0.2">
      <c r="A71" s="380">
        <v>66</v>
      </c>
      <c r="B71" s="322" t="s">
        <v>7</v>
      </c>
      <c r="C71" s="323" t="s">
        <v>176</v>
      </c>
      <c r="D71" s="323"/>
      <c r="E71" s="323"/>
      <c r="F71" s="323"/>
      <c r="G71" s="340">
        <v>2700</v>
      </c>
      <c r="H71" s="354"/>
      <c r="I71" s="357"/>
      <c r="J71" s="357">
        <f t="shared" ref="J71:J134" si="3">H71*I71</f>
        <v>0</v>
      </c>
      <c r="K71" s="316">
        <v>5.85</v>
      </c>
      <c r="L71" s="316">
        <f t="shared" si="2"/>
        <v>15794.999999999998</v>
      </c>
    </row>
    <row r="72" spans="1:12" ht="12.75" customHeight="1" x14ac:dyDescent="0.2">
      <c r="A72" s="380">
        <v>67</v>
      </c>
      <c r="B72" s="322" t="s">
        <v>639</v>
      </c>
      <c r="C72" s="323" t="s">
        <v>8</v>
      </c>
      <c r="D72" s="323"/>
      <c r="E72" s="323"/>
      <c r="F72" s="323"/>
      <c r="G72" s="340">
        <v>200</v>
      </c>
      <c r="H72" s="354"/>
      <c r="I72" s="357"/>
      <c r="J72" s="357">
        <f t="shared" si="3"/>
        <v>0</v>
      </c>
      <c r="K72" s="316">
        <v>5.9</v>
      </c>
      <c r="L72" s="316">
        <f t="shared" si="2"/>
        <v>1180</v>
      </c>
    </row>
    <row r="73" spans="1:12" ht="12.75" customHeight="1" x14ac:dyDescent="0.2">
      <c r="A73" s="380">
        <v>68</v>
      </c>
      <c r="B73" s="322" t="s">
        <v>9</v>
      </c>
      <c r="C73" s="323" t="s">
        <v>10</v>
      </c>
      <c r="D73" s="323"/>
      <c r="E73" s="323"/>
      <c r="F73" s="323"/>
      <c r="G73" s="340">
        <v>3500</v>
      </c>
      <c r="H73" s="354"/>
      <c r="I73" s="357"/>
      <c r="J73" s="357">
        <f t="shared" si="3"/>
        <v>0</v>
      </c>
      <c r="K73" s="316">
        <v>3.84</v>
      </c>
      <c r="L73" s="316">
        <f t="shared" si="2"/>
        <v>13440</v>
      </c>
    </row>
    <row r="74" spans="1:12" ht="12.75" customHeight="1" x14ac:dyDescent="0.2">
      <c r="A74" s="380">
        <v>69</v>
      </c>
      <c r="B74" s="322" t="s">
        <v>428</v>
      </c>
      <c r="C74" s="323" t="s">
        <v>1258</v>
      </c>
      <c r="D74" s="323"/>
      <c r="E74" s="323"/>
      <c r="F74" s="323"/>
      <c r="G74" s="340">
        <v>320</v>
      </c>
      <c r="H74" s="354"/>
      <c r="I74" s="357"/>
      <c r="J74" s="357">
        <f t="shared" si="3"/>
        <v>0</v>
      </c>
      <c r="K74" s="316">
        <v>48</v>
      </c>
      <c r="L74" s="316">
        <f t="shared" si="2"/>
        <v>15360</v>
      </c>
    </row>
    <row r="75" spans="1:12" x14ac:dyDescent="0.2">
      <c r="A75" s="380">
        <v>70</v>
      </c>
      <c r="B75" s="317" t="s">
        <v>969</v>
      </c>
      <c r="C75" s="318" t="s">
        <v>970</v>
      </c>
      <c r="D75" s="318"/>
      <c r="E75" s="318"/>
      <c r="F75" s="318"/>
      <c r="G75" s="363">
        <v>4200</v>
      </c>
      <c r="H75" s="364"/>
      <c r="I75" s="365"/>
      <c r="J75" s="357">
        <f t="shared" si="3"/>
        <v>0</v>
      </c>
      <c r="K75" s="316">
        <v>2.4500000000000002</v>
      </c>
      <c r="L75" s="316">
        <f t="shared" si="2"/>
        <v>10290</v>
      </c>
    </row>
    <row r="76" spans="1:12" ht="12.75" customHeight="1" x14ac:dyDescent="0.2">
      <c r="A76" s="380">
        <v>71</v>
      </c>
      <c r="B76" s="322" t="s">
        <v>1259</v>
      </c>
      <c r="C76" s="323" t="s">
        <v>1219</v>
      </c>
      <c r="D76" s="323"/>
      <c r="E76" s="323"/>
      <c r="F76" s="323"/>
      <c r="G76" s="340">
        <v>1800</v>
      </c>
      <c r="H76" s="354"/>
      <c r="I76" s="357"/>
      <c r="J76" s="357">
        <f t="shared" si="3"/>
        <v>0</v>
      </c>
      <c r="K76" s="316">
        <v>2.4900000000000002</v>
      </c>
      <c r="L76" s="316">
        <f t="shared" si="2"/>
        <v>4482</v>
      </c>
    </row>
    <row r="77" spans="1:12" ht="12.75" customHeight="1" x14ac:dyDescent="0.2">
      <c r="A77" s="380">
        <v>72</v>
      </c>
      <c r="B77" s="317" t="s">
        <v>1280</v>
      </c>
      <c r="C77" s="324" t="s">
        <v>1285</v>
      </c>
      <c r="D77" s="324"/>
      <c r="E77" s="324"/>
      <c r="F77" s="324"/>
      <c r="G77" s="324">
        <v>20</v>
      </c>
      <c r="H77" s="352"/>
      <c r="I77" s="316"/>
      <c r="J77" s="357">
        <f t="shared" si="3"/>
        <v>0</v>
      </c>
      <c r="K77" s="316">
        <v>5.01</v>
      </c>
      <c r="L77" s="316">
        <f t="shared" si="2"/>
        <v>100.19999999999999</v>
      </c>
    </row>
    <row r="78" spans="1:12" ht="12.75" customHeight="1" x14ac:dyDescent="0.2">
      <c r="A78" s="380">
        <v>73</v>
      </c>
      <c r="B78" s="317" t="s">
        <v>1279</v>
      </c>
      <c r="C78" s="324" t="s">
        <v>1284</v>
      </c>
      <c r="D78" s="324"/>
      <c r="E78" s="324"/>
      <c r="F78" s="324"/>
      <c r="G78" s="324">
        <v>1300</v>
      </c>
      <c r="H78" s="352"/>
      <c r="I78" s="316"/>
      <c r="J78" s="357">
        <f t="shared" si="3"/>
        <v>0</v>
      </c>
      <c r="K78" s="316">
        <v>6.07</v>
      </c>
      <c r="L78" s="316">
        <f t="shared" si="2"/>
        <v>7891</v>
      </c>
    </row>
    <row r="79" spans="1:12" x14ac:dyDescent="0.2">
      <c r="A79" s="380">
        <v>74</v>
      </c>
      <c r="B79" s="322" t="s">
        <v>11</v>
      </c>
      <c r="C79" s="323" t="s">
        <v>1220</v>
      </c>
      <c r="D79" s="323"/>
      <c r="E79" s="323"/>
      <c r="F79" s="323"/>
      <c r="G79" s="340">
        <v>3300</v>
      </c>
      <c r="H79" s="354"/>
      <c r="I79" s="357"/>
      <c r="J79" s="357">
        <f t="shared" si="3"/>
        <v>0</v>
      </c>
      <c r="K79" s="316">
        <v>1.1000000000000001</v>
      </c>
      <c r="L79" s="316">
        <f t="shared" si="2"/>
        <v>3630.0000000000005</v>
      </c>
    </row>
    <row r="80" spans="1:12" x14ac:dyDescent="0.2">
      <c r="A80" s="380">
        <v>75</v>
      </c>
      <c r="B80" s="317" t="s">
        <v>234</v>
      </c>
      <c r="C80" s="318" t="s">
        <v>235</v>
      </c>
      <c r="D80" s="318"/>
      <c r="E80" s="318"/>
      <c r="F80" s="318"/>
      <c r="G80" s="363">
        <v>100</v>
      </c>
      <c r="H80" s="364"/>
      <c r="I80" s="365"/>
      <c r="J80" s="357">
        <f t="shared" si="3"/>
        <v>0</v>
      </c>
      <c r="K80" s="316">
        <v>48</v>
      </c>
      <c r="L80" s="316">
        <f t="shared" si="2"/>
        <v>4800</v>
      </c>
    </row>
    <row r="81" spans="1:12" ht="12.75" customHeight="1" x14ac:dyDescent="0.2">
      <c r="A81" s="380">
        <v>76</v>
      </c>
      <c r="B81" s="322" t="s">
        <v>433</v>
      </c>
      <c r="C81" s="323" t="s">
        <v>12</v>
      </c>
      <c r="D81" s="323"/>
      <c r="E81" s="323"/>
      <c r="F81" s="323"/>
      <c r="G81" s="340">
        <v>90</v>
      </c>
      <c r="H81" s="354"/>
      <c r="I81" s="357"/>
      <c r="J81" s="357">
        <f t="shared" si="3"/>
        <v>0</v>
      </c>
      <c r="K81" s="316">
        <v>14.92</v>
      </c>
      <c r="L81" s="316">
        <f t="shared" si="2"/>
        <v>1342.8</v>
      </c>
    </row>
    <row r="82" spans="1:12" ht="12.75" customHeight="1" x14ac:dyDescent="0.2">
      <c r="A82" s="380">
        <v>77</v>
      </c>
      <c r="B82" s="317" t="s">
        <v>236</v>
      </c>
      <c r="C82" s="318" t="s">
        <v>108</v>
      </c>
      <c r="D82" s="318"/>
      <c r="E82" s="318"/>
      <c r="F82" s="318"/>
      <c r="G82" s="363">
        <v>10</v>
      </c>
      <c r="H82" s="364"/>
      <c r="I82" s="365"/>
      <c r="J82" s="357">
        <f t="shared" si="3"/>
        <v>0</v>
      </c>
      <c r="K82" s="316">
        <v>43.25</v>
      </c>
      <c r="L82" s="316">
        <f t="shared" si="2"/>
        <v>432.5</v>
      </c>
    </row>
    <row r="83" spans="1:12" ht="12.75" customHeight="1" x14ac:dyDescent="0.2">
      <c r="A83" s="380">
        <v>78</v>
      </c>
      <c r="B83" s="317" t="s">
        <v>13</v>
      </c>
      <c r="C83" s="318" t="s">
        <v>14</v>
      </c>
      <c r="D83" s="318"/>
      <c r="E83" s="318"/>
      <c r="F83" s="318"/>
      <c r="G83" s="363">
        <v>10</v>
      </c>
      <c r="H83" s="364"/>
      <c r="I83" s="365"/>
      <c r="J83" s="357">
        <f t="shared" si="3"/>
        <v>0</v>
      </c>
      <c r="K83" s="316">
        <v>56</v>
      </c>
      <c r="L83" s="316">
        <f t="shared" si="2"/>
        <v>560</v>
      </c>
    </row>
    <row r="84" spans="1:12" ht="12.75" customHeight="1" x14ac:dyDescent="0.2">
      <c r="A84" s="380">
        <v>79</v>
      </c>
      <c r="B84" s="322" t="s">
        <v>1305</v>
      </c>
      <c r="C84" s="323" t="s">
        <v>416</v>
      </c>
      <c r="D84" s="323"/>
      <c r="E84" s="323"/>
      <c r="F84" s="323"/>
      <c r="G84" s="340">
        <v>24</v>
      </c>
      <c r="H84" s="354"/>
      <c r="I84" s="357"/>
      <c r="J84" s="357">
        <f t="shared" si="3"/>
        <v>0</v>
      </c>
      <c r="K84" s="316">
        <v>2048</v>
      </c>
      <c r="L84" s="316">
        <f t="shared" si="2"/>
        <v>49152</v>
      </c>
    </row>
    <row r="85" spans="1:12" ht="12.75" customHeight="1" x14ac:dyDescent="0.2">
      <c r="A85" s="380">
        <v>80</v>
      </c>
      <c r="B85" s="322" t="s">
        <v>447</v>
      </c>
      <c r="C85" s="323" t="s">
        <v>1223</v>
      </c>
      <c r="D85" s="323"/>
      <c r="E85" s="323"/>
      <c r="F85" s="323"/>
      <c r="G85" s="340">
        <v>2800</v>
      </c>
      <c r="H85" s="354"/>
      <c r="I85" s="357"/>
      <c r="J85" s="357">
        <f t="shared" si="3"/>
        <v>0</v>
      </c>
      <c r="K85" s="316">
        <v>4.7</v>
      </c>
      <c r="L85" s="316">
        <f t="shared" si="2"/>
        <v>13160</v>
      </c>
    </row>
    <row r="86" spans="1:12" ht="12.75" customHeight="1" x14ac:dyDescent="0.2">
      <c r="A86" s="380">
        <v>81</v>
      </c>
      <c r="B86" s="322" t="s">
        <v>447</v>
      </c>
      <c r="C86" s="323" t="s">
        <v>1224</v>
      </c>
      <c r="D86" s="323"/>
      <c r="E86" s="323"/>
      <c r="F86" s="323"/>
      <c r="G86" s="340">
        <v>1400</v>
      </c>
      <c r="H86" s="354"/>
      <c r="I86" s="357"/>
      <c r="J86" s="357">
        <f t="shared" si="3"/>
        <v>0</v>
      </c>
      <c r="K86" s="316">
        <v>5.8</v>
      </c>
      <c r="L86" s="316">
        <f t="shared" ref="L86:L109" si="4">G86*K86</f>
        <v>8120</v>
      </c>
    </row>
    <row r="87" spans="1:12" ht="12.75" customHeight="1" x14ac:dyDescent="0.2">
      <c r="A87" s="380">
        <v>82</v>
      </c>
      <c r="B87" s="322" t="s">
        <v>1023</v>
      </c>
      <c r="C87" s="323" t="s">
        <v>1225</v>
      </c>
      <c r="D87" s="323"/>
      <c r="E87" s="323"/>
      <c r="F87" s="323"/>
      <c r="G87" s="340">
        <v>1000</v>
      </c>
      <c r="H87" s="354"/>
      <c r="I87" s="357"/>
      <c r="J87" s="357">
        <f t="shared" si="3"/>
        <v>0</v>
      </c>
      <c r="K87" s="316">
        <v>2.79</v>
      </c>
      <c r="L87" s="316">
        <f t="shared" si="4"/>
        <v>2790</v>
      </c>
    </row>
    <row r="88" spans="1:12" ht="12.75" customHeight="1" x14ac:dyDescent="0.2">
      <c r="A88" s="380">
        <v>83</v>
      </c>
      <c r="B88" s="322" t="s">
        <v>16</v>
      </c>
      <c r="C88" s="323" t="s">
        <v>17</v>
      </c>
      <c r="D88" s="323"/>
      <c r="E88" s="323"/>
      <c r="F88" s="323"/>
      <c r="G88" s="340">
        <v>1000</v>
      </c>
      <c r="H88" s="354"/>
      <c r="I88" s="357"/>
      <c r="J88" s="357">
        <f t="shared" si="3"/>
        <v>0</v>
      </c>
      <c r="K88" s="316">
        <v>12.19</v>
      </c>
      <c r="L88" s="316">
        <f t="shared" si="4"/>
        <v>12190</v>
      </c>
    </row>
    <row r="89" spans="1:12" ht="12.75" customHeight="1" x14ac:dyDescent="0.2">
      <c r="A89" s="380">
        <v>84</v>
      </c>
      <c r="B89" s="322" t="s">
        <v>1030</v>
      </c>
      <c r="C89" s="323" t="s">
        <v>1226</v>
      </c>
      <c r="D89" s="323"/>
      <c r="E89" s="323"/>
      <c r="F89" s="323"/>
      <c r="G89" s="340">
        <v>70</v>
      </c>
      <c r="H89" s="354"/>
      <c r="I89" s="357"/>
      <c r="J89" s="357">
        <f t="shared" si="3"/>
        <v>0</v>
      </c>
      <c r="K89" s="316">
        <v>27</v>
      </c>
      <c r="L89" s="316">
        <f t="shared" si="4"/>
        <v>1890</v>
      </c>
    </row>
    <row r="90" spans="1:12" ht="12.75" customHeight="1" x14ac:dyDescent="0.2">
      <c r="A90" s="380">
        <v>85</v>
      </c>
      <c r="B90" s="322" t="s">
        <v>641</v>
      </c>
      <c r="C90" s="323" t="s">
        <v>954</v>
      </c>
      <c r="D90" s="323"/>
      <c r="E90" s="323"/>
      <c r="F90" s="323"/>
      <c r="G90" s="340">
        <v>2500</v>
      </c>
      <c r="H90" s="354"/>
      <c r="I90" s="357"/>
      <c r="J90" s="357">
        <f t="shared" si="3"/>
        <v>0</v>
      </c>
      <c r="K90" s="316">
        <v>4.63</v>
      </c>
      <c r="L90" s="316">
        <f t="shared" si="4"/>
        <v>11575</v>
      </c>
    </row>
    <row r="91" spans="1:12" ht="12.75" customHeight="1" x14ac:dyDescent="0.2">
      <c r="A91" s="380">
        <v>86</v>
      </c>
      <c r="B91" s="327" t="s">
        <v>642</v>
      </c>
      <c r="C91" s="328" t="s">
        <v>361</v>
      </c>
      <c r="D91" s="328"/>
      <c r="E91" s="328"/>
      <c r="F91" s="328"/>
      <c r="G91" s="366">
        <v>2200</v>
      </c>
      <c r="H91" s="367"/>
      <c r="I91" s="368"/>
      <c r="J91" s="357">
        <f t="shared" si="3"/>
        <v>0</v>
      </c>
      <c r="K91" s="316">
        <v>1.6</v>
      </c>
      <c r="L91" s="316">
        <f t="shared" si="4"/>
        <v>3520</v>
      </c>
    </row>
    <row r="92" spans="1:12" ht="12.75" customHeight="1" x14ac:dyDescent="0.2">
      <c r="A92" s="380">
        <v>87</v>
      </c>
      <c r="B92" s="322" t="s">
        <v>18</v>
      </c>
      <c r="C92" s="323" t="s">
        <v>1322</v>
      </c>
      <c r="D92" s="323"/>
      <c r="E92" s="323"/>
      <c r="F92" s="323"/>
      <c r="G92" s="340">
        <v>7500</v>
      </c>
      <c r="H92" s="354"/>
      <c r="I92" s="357"/>
      <c r="J92" s="357">
        <f t="shared" si="3"/>
        <v>0</v>
      </c>
      <c r="K92" s="316">
        <v>6.45</v>
      </c>
      <c r="L92" s="316">
        <f t="shared" si="4"/>
        <v>48375</v>
      </c>
    </row>
    <row r="93" spans="1:12" ht="12.75" customHeight="1" x14ac:dyDescent="0.2">
      <c r="A93" s="380">
        <v>88</v>
      </c>
      <c r="B93" s="322" t="s">
        <v>18</v>
      </c>
      <c r="C93" s="323" t="s">
        <v>1323</v>
      </c>
      <c r="D93" s="323"/>
      <c r="E93" s="323"/>
      <c r="F93" s="323"/>
      <c r="G93" s="340">
        <v>14000</v>
      </c>
      <c r="H93" s="354"/>
      <c r="I93" s="357"/>
      <c r="J93" s="357">
        <f t="shared" si="3"/>
        <v>0</v>
      </c>
      <c r="K93" s="316">
        <v>5.0599999999999996</v>
      </c>
      <c r="L93" s="316">
        <f t="shared" si="4"/>
        <v>70840</v>
      </c>
    </row>
    <row r="94" spans="1:12" ht="12.75" customHeight="1" x14ac:dyDescent="0.2">
      <c r="A94" s="380">
        <v>89</v>
      </c>
      <c r="B94" s="322" t="s">
        <v>650</v>
      </c>
      <c r="C94" s="323" t="s">
        <v>1227</v>
      </c>
      <c r="D94" s="323"/>
      <c r="E94" s="323"/>
      <c r="F94" s="323"/>
      <c r="G94" s="340">
        <v>90</v>
      </c>
      <c r="H94" s="354"/>
      <c r="I94" s="357"/>
      <c r="J94" s="357">
        <f t="shared" si="3"/>
        <v>0</v>
      </c>
      <c r="K94" s="316">
        <v>6.8</v>
      </c>
      <c r="L94" s="316">
        <f t="shared" si="4"/>
        <v>612</v>
      </c>
    </row>
    <row r="95" spans="1:12" ht="12.75" customHeight="1" x14ac:dyDescent="0.2">
      <c r="A95" s="380">
        <v>90</v>
      </c>
      <c r="B95" s="322" t="s">
        <v>650</v>
      </c>
      <c r="C95" s="323" t="s">
        <v>1228</v>
      </c>
      <c r="D95" s="323"/>
      <c r="E95" s="323"/>
      <c r="F95" s="323"/>
      <c r="G95" s="340">
        <v>200</v>
      </c>
      <c r="H95" s="354"/>
      <c r="I95" s="357"/>
      <c r="J95" s="357">
        <f t="shared" si="3"/>
        <v>0</v>
      </c>
      <c r="K95" s="316">
        <v>6.2</v>
      </c>
      <c r="L95" s="316">
        <f t="shared" si="4"/>
        <v>1240</v>
      </c>
    </row>
    <row r="96" spans="1:12" ht="12.75" customHeight="1" x14ac:dyDescent="0.2">
      <c r="A96" s="380">
        <v>91</v>
      </c>
      <c r="B96" s="322" t="s">
        <v>19</v>
      </c>
      <c r="C96" s="323" t="s">
        <v>20</v>
      </c>
      <c r="D96" s="323"/>
      <c r="E96" s="323"/>
      <c r="F96" s="323"/>
      <c r="G96" s="340">
        <v>240</v>
      </c>
      <c r="H96" s="354"/>
      <c r="I96" s="357"/>
      <c r="J96" s="357">
        <f t="shared" si="3"/>
        <v>0</v>
      </c>
      <c r="K96" s="316">
        <v>33.35</v>
      </c>
      <c r="L96" s="316">
        <f t="shared" si="4"/>
        <v>8004</v>
      </c>
    </row>
    <row r="97" spans="1:13" ht="12.75" customHeight="1" x14ac:dyDescent="0.2">
      <c r="A97" s="380">
        <v>92</v>
      </c>
      <c r="B97" s="322" t="s">
        <v>19</v>
      </c>
      <c r="C97" s="323" t="s">
        <v>1229</v>
      </c>
      <c r="D97" s="323"/>
      <c r="E97" s="323"/>
      <c r="F97" s="323"/>
      <c r="G97" s="340">
        <v>10</v>
      </c>
      <c r="H97" s="354"/>
      <c r="I97" s="357"/>
      <c r="J97" s="357">
        <f t="shared" si="3"/>
        <v>0</v>
      </c>
      <c r="K97" s="316">
        <v>23</v>
      </c>
      <c r="L97" s="316">
        <f t="shared" si="4"/>
        <v>230</v>
      </c>
    </row>
    <row r="98" spans="1:13" ht="12.75" customHeight="1" x14ac:dyDescent="0.2">
      <c r="A98" s="380">
        <v>93</v>
      </c>
      <c r="B98" s="322" t="s">
        <v>955</v>
      </c>
      <c r="C98" s="323" t="s">
        <v>1230</v>
      </c>
      <c r="D98" s="323"/>
      <c r="E98" s="323"/>
      <c r="F98" s="323"/>
      <c r="G98" s="340">
        <v>650</v>
      </c>
      <c r="H98" s="354"/>
      <c r="I98" s="357"/>
      <c r="J98" s="357">
        <f t="shared" si="3"/>
        <v>0</v>
      </c>
      <c r="K98" s="316">
        <v>14.4</v>
      </c>
      <c r="L98" s="316">
        <f t="shared" si="4"/>
        <v>9360</v>
      </c>
    </row>
    <row r="99" spans="1:13" ht="12.75" customHeight="1" x14ac:dyDescent="0.2">
      <c r="A99" s="380">
        <v>94</v>
      </c>
      <c r="B99" s="322" t="s">
        <v>21</v>
      </c>
      <c r="C99" s="323" t="s">
        <v>1231</v>
      </c>
      <c r="D99" s="323"/>
      <c r="E99" s="323"/>
      <c r="F99" s="323"/>
      <c r="G99" s="340">
        <v>500</v>
      </c>
      <c r="H99" s="354"/>
      <c r="I99" s="357"/>
      <c r="J99" s="357">
        <f t="shared" si="3"/>
        <v>0</v>
      </c>
      <c r="K99" s="316">
        <v>4.5999999999999996</v>
      </c>
      <c r="L99" s="316">
        <f t="shared" si="4"/>
        <v>2300</v>
      </c>
    </row>
    <row r="100" spans="1:13" ht="12.75" customHeight="1" x14ac:dyDescent="0.2">
      <c r="A100" s="380">
        <v>95</v>
      </c>
      <c r="B100" s="322" t="s">
        <v>22</v>
      </c>
      <c r="C100" s="323" t="s">
        <v>1232</v>
      </c>
      <c r="D100" s="323"/>
      <c r="E100" s="323"/>
      <c r="F100" s="323"/>
      <c r="G100" s="340">
        <v>100</v>
      </c>
      <c r="H100" s="354"/>
      <c r="I100" s="357"/>
      <c r="J100" s="357">
        <f t="shared" si="3"/>
        <v>0</v>
      </c>
      <c r="K100" s="316">
        <v>93.99</v>
      </c>
      <c r="L100" s="316">
        <f t="shared" si="4"/>
        <v>9399</v>
      </c>
    </row>
    <row r="101" spans="1:13" ht="12.75" customHeight="1" x14ac:dyDescent="0.2">
      <c r="A101" s="380">
        <v>96</v>
      </c>
      <c r="B101" s="322" t="s">
        <v>22</v>
      </c>
      <c r="C101" s="323" t="s">
        <v>1233</v>
      </c>
      <c r="D101" s="323"/>
      <c r="E101" s="323"/>
      <c r="F101" s="323"/>
      <c r="G101" s="340">
        <v>100</v>
      </c>
      <c r="H101" s="354"/>
      <c r="I101" s="357"/>
      <c r="J101" s="357">
        <f t="shared" si="3"/>
        <v>0</v>
      </c>
      <c r="K101" s="316">
        <v>4.2699999999999996</v>
      </c>
      <c r="L101" s="316">
        <f t="shared" si="4"/>
        <v>426.99999999999994</v>
      </c>
    </row>
    <row r="102" spans="1:13" ht="12.75" customHeight="1" x14ac:dyDescent="0.2">
      <c r="A102" s="380">
        <v>97</v>
      </c>
      <c r="B102" s="322" t="s">
        <v>654</v>
      </c>
      <c r="C102" s="323" t="s">
        <v>1234</v>
      </c>
      <c r="D102" s="323"/>
      <c r="E102" s="323"/>
      <c r="F102" s="323"/>
      <c r="G102" s="340">
        <v>2400</v>
      </c>
      <c r="H102" s="354"/>
      <c r="I102" s="357"/>
      <c r="J102" s="357">
        <f t="shared" si="3"/>
        <v>0</v>
      </c>
      <c r="K102" s="316">
        <v>4.97</v>
      </c>
      <c r="L102" s="316">
        <f t="shared" si="4"/>
        <v>11928</v>
      </c>
    </row>
    <row r="103" spans="1:13" ht="25.5" customHeight="1" x14ac:dyDescent="0.2">
      <c r="A103" s="380">
        <v>98</v>
      </c>
      <c r="B103" s="322" t="s">
        <v>23</v>
      </c>
      <c r="C103" s="323" t="s">
        <v>24</v>
      </c>
      <c r="D103" s="323" t="s">
        <v>1358</v>
      </c>
      <c r="E103" s="323" t="s">
        <v>1334</v>
      </c>
      <c r="F103" s="323" t="s">
        <v>1335</v>
      </c>
      <c r="G103" s="340">
        <v>200</v>
      </c>
      <c r="H103" s="354">
        <v>200</v>
      </c>
      <c r="I103" s="357">
        <v>3.24</v>
      </c>
      <c r="J103" s="357">
        <f t="shared" si="3"/>
        <v>648</v>
      </c>
      <c r="K103" s="316">
        <v>3.24</v>
      </c>
      <c r="L103" s="316">
        <f t="shared" si="4"/>
        <v>648</v>
      </c>
      <c r="M103" s="350" t="str">
        <f t="shared" ref="M103:M106" si="5">slovimaEUR(J103)</f>
        <v>šeststotinačetrdesetosameura  i nulacenti</v>
      </c>
    </row>
    <row r="104" spans="1:13" ht="21.75" customHeight="1" x14ac:dyDescent="0.2">
      <c r="A104" s="380">
        <v>99</v>
      </c>
      <c r="B104" s="322" t="s">
        <v>23</v>
      </c>
      <c r="C104" s="323" t="s">
        <v>1317</v>
      </c>
      <c r="D104" s="323" t="s">
        <v>1333</v>
      </c>
      <c r="E104" s="323" t="s">
        <v>1334</v>
      </c>
      <c r="F104" s="323" t="s">
        <v>1335</v>
      </c>
      <c r="G104" s="340">
        <v>30</v>
      </c>
      <c r="H104" s="354">
        <v>30</v>
      </c>
      <c r="I104" s="357">
        <v>3.55</v>
      </c>
      <c r="J104" s="357">
        <f t="shared" si="3"/>
        <v>106.5</v>
      </c>
      <c r="K104" s="316">
        <v>3.55</v>
      </c>
      <c r="L104" s="316">
        <f t="shared" si="4"/>
        <v>106.5</v>
      </c>
      <c r="M104" s="350" t="str">
        <f t="shared" si="5"/>
        <v>stotinušesteura  i pedesetcenti</v>
      </c>
    </row>
    <row r="105" spans="1:13" ht="29.25" customHeight="1" x14ac:dyDescent="0.2">
      <c r="A105" s="380">
        <v>100</v>
      </c>
      <c r="B105" s="322" t="s">
        <v>25</v>
      </c>
      <c r="C105" s="323" t="s">
        <v>26</v>
      </c>
      <c r="D105" s="323" t="s">
        <v>1336</v>
      </c>
      <c r="E105" s="323" t="s">
        <v>1334</v>
      </c>
      <c r="F105" s="323" t="s">
        <v>1335</v>
      </c>
      <c r="G105" s="340">
        <v>600</v>
      </c>
      <c r="H105" s="354">
        <v>600</v>
      </c>
      <c r="I105" s="357">
        <v>15.7</v>
      </c>
      <c r="J105" s="357">
        <f t="shared" si="3"/>
        <v>9420</v>
      </c>
      <c r="K105" s="316">
        <v>15.7</v>
      </c>
      <c r="L105" s="316">
        <f t="shared" si="4"/>
        <v>9420</v>
      </c>
      <c r="M105" s="350" t="str">
        <f t="shared" si="5"/>
        <v>devethiljadačetiristotinedvadeseteura  i nulacenti</v>
      </c>
    </row>
    <row r="106" spans="1:13" ht="34.5" customHeight="1" x14ac:dyDescent="0.2">
      <c r="A106" s="380">
        <v>101</v>
      </c>
      <c r="B106" s="322" t="s">
        <v>25</v>
      </c>
      <c r="C106" s="323" t="s">
        <v>27</v>
      </c>
      <c r="D106" s="323" t="s">
        <v>1337</v>
      </c>
      <c r="E106" s="323" t="s">
        <v>1334</v>
      </c>
      <c r="F106" s="323" t="s">
        <v>1335</v>
      </c>
      <c r="G106" s="340">
        <v>800</v>
      </c>
      <c r="H106" s="354">
        <v>800</v>
      </c>
      <c r="I106" s="357">
        <v>30.69</v>
      </c>
      <c r="J106" s="357">
        <f t="shared" si="3"/>
        <v>24552</v>
      </c>
      <c r="K106" s="316">
        <v>30.69</v>
      </c>
      <c r="L106" s="316">
        <f t="shared" si="4"/>
        <v>24552</v>
      </c>
      <c r="M106" s="350" t="str">
        <f t="shared" si="5"/>
        <v>dvadesetčetirihiljadepetstotinapedesetdvaeura  i nulacenti</v>
      </c>
    </row>
    <row r="107" spans="1:13" ht="12.75" customHeight="1" x14ac:dyDescent="0.2">
      <c r="A107" s="380">
        <v>102</v>
      </c>
      <c r="B107" s="322" t="s">
        <v>656</v>
      </c>
      <c r="C107" s="323" t="s">
        <v>957</v>
      </c>
      <c r="D107" s="323"/>
      <c r="E107" s="323"/>
      <c r="F107" s="323"/>
      <c r="G107" s="340">
        <v>1400</v>
      </c>
      <c r="H107" s="354"/>
      <c r="I107" s="357"/>
      <c r="J107" s="357">
        <f t="shared" si="3"/>
        <v>0</v>
      </c>
      <c r="K107" s="316">
        <v>24</v>
      </c>
      <c r="L107" s="316">
        <f t="shared" si="4"/>
        <v>33600</v>
      </c>
    </row>
    <row r="108" spans="1:13" x14ac:dyDescent="0.2">
      <c r="A108" s="380">
        <v>103</v>
      </c>
      <c r="B108" s="322" t="s">
        <v>660</v>
      </c>
      <c r="C108" s="323" t="s">
        <v>1235</v>
      </c>
      <c r="D108" s="323"/>
      <c r="E108" s="323"/>
      <c r="F108" s="323"/>
      <c r="G108" s="340">
        <v>20</v>
      </c>
      <c r="H108" s="354"/>
      <c r="I108" s="357"/>
      <c r="J108" s="357">
        <f t="shared" si="3"/>
        <v>0</v>
      </c>
      <c r="K108" s="316">
        <v>180</v>
      </c>
      <c r="L108" s="316">
        <f t="shared" si="4"/>
        <v>3600</v>
      </c>
    </row>
    <row r="109" spans="1:13" x14ac:dyDescent="0.2">
      <c r="A109" s="380">
        <v>104</v>
      </c>
      <c r="B109" s="322" t="s">
        <v>660</v>
      </c>
      <c r="C109" s="323" t="s">
        <v>1236</v>
      </c>
      <c r="D109" s="323"/>
      <c r="E109" s="323"/>
      <c r="F109" s="323"/>
      <c r="G109" s="340">
        <v>20</v>
      </c>
      <c r="H109" s="354"/>
      <c r="I109" s="357"/>
      <c r="J109" s="357">
        <f t="shared" si="3"/>
        <v>0</v>
      </c>
      <c r="K109" s="316">
        <v>54.7</v>
      </c>
      <c r="L109" s="316">
        <f t="shared" si="4"/>
        <v>1094</v>
      </c>
    </row>
    <row r="110" spans="1:13" x14ac:dyDescent="0.2">
      <c r="A110" s="380">
        <v>105</v>
      </c>
      <c r="B110" s="322" t="s">
        <v>30</v>
      </c>
      <c r="C110" s="323" t="s">
        <v>178</v>
      </c>
      <c r="D110" s="323"/>
      <c r="E110" s="323"/>
      <c r="F110" s="323"/>
      <c r="G110" s="340">
        <v>4000</v>
      </c>
      <c r="H110" s="354"/>
      <c r="I110" s="357"/>
      <c r="J110" s="357">
        <f t="shared" si="3"/>
        <v>0</v>
      </c>
      <c r="K110" s="316">
        <v>2.54</v>
      </c>
      <c r="L110" s="316">
        <f t="shared" ref="L110:L146" si="6">G110*K110</f>
        <v>10160</v>
      </c>
    </row>
    <row r="111" spans="1:13" ht="12.75" customHeight="1" x14ac:dyDescent="0.2">
      <c r="A111" s="380">
        <v>106</v>
      </c>
      <c r="B111" s="322" t="s">
        <v>31</v>
      </c>
      <c r="C111" s="323" t="s">
        <v>32</v>
      </c>
      <c r="D111" s="323"/>
      <c r="E111" s="323"/>
      <c r="F111" s="323"/>
      <c r="G111" s="340">
        <v>2200</v>
      </c>
      <c r="H111" s="354"/>
      <c r="I111" s="357"/>
      <c r="J111" s="357">
        <f t="shared" si="3"/>
        <v>0</v>
      </c>
      <c r="K111" s="316">
        <v>36.17</v>
      </c>
      <c r="L111" s="316">
        <f t="shared" si="6"/>
        <v>79574</v>
      </c>
    </row>
    <row r="112" spans="1:13" ht="12.75" customHeight="1" x14ac:dyDescent="0.2">
      <c r="A112" s="380">
        <v>107</v>
      </c>
      <c r="B112" s="317" t="s">
        <v>31</v>
      </c>
      <c r="C112" s="318" t="s">
        <v>33</v>
      </c>
      <c r="D112" s="318"/>
      <c r="E112" s="318"/>
      <c r="F112" s="318"/>
      <c r="G112" s="363">
        <v>60</v>
      </c>
      <c r="H112" s="364"/>
      <c r="I112" s="365"/>
      <c r="J112" s="357">
        <f t="shared" si="3"/>
        <v>0</v>
      </c>
      <c r="K112" s="316">
        <v>893.12</v>
      </c>
      <c r="L112" s="316">
        <f t="shared" si="6"/>
        <v>53587.199999999997</v>
      </c>
    </row>
    <row r="113" spans="1:12" ht="12.75" customHeight="1" x14ac:dyDescent="0.2">
      <c r="A113" s="380">
        <v>108</v>
      </c>
      <c r="B113" s="317" t="s">
        <v>31</v>
      </c>
      <c r="C113" s="318" t="s">
        <v>34</v>
      </c>
      <c r="D113" s="318"/>
      <c r="E113" s="318"/>
      <c r="F113" s="318"/>
      <c r="G113" s="363">
        <v>150</v>
      </c>
      <c r="H113" s="364"/>
      <c r="I113" s="365"/>
      <c r="J113" s="357">
        <f t="shared" si="3"/>
        <v>0</v>
      </c>
      <c r="K113" s="316">
        <v>1101.74</v>
      </c>
      <c r="L113" s="316">
        <f t="shared" si="6"/>
        <v>165261</v>
      </c>
    </row>
    <row r="114" spans="1:12" ht="12.75" customHeight="1" x14ac:dyDescent="0.2">
      <c r="A114" s="380">
        <v>109</v>
      </c>
      <c r="B114" s="317" t="s">
        <v>35</v>
      </c>
      <c r="C114" s="318" t="s">
        <v>36</v>
      </c>
      <c r="D114" s="318"/>
      <c r="E114" s="318"/>
      <c r="F114" s="318"/>
      <c r="G114" s="363">
        <v>60</v>
      </c>
      <c r="H114" s="364"/>
      <c r="I114" s="365"/>
      <c r="J114" s="357">
        <f t="shared" si="3"/>
        <v>0</v>
      </c>
      <c r="K114" s="316">
        <v>985.57</v>
      </c>
      <c r="L114" s="316">
        <f t="shared" si="6"/>
        <v>59134.200000000004</v>
      </c>
    </row>
    <row r="115" spans="1:12" ht="12.75" customHeight="1" x14ac:dyDescent="0.2">
      <c r="A115" s="380">
        <v>110</v>
      </c>
      <c r="B115" s="317" t="s">
        <v>35</v>
      </c>
      <c r="C115" s="318" t="s">
        <v>37</v>
      </c>
      <c r="D115" s="318"/>
      <c r="E115" s="318"/>
      <c r="F115" s="318"/>
      <c r="G115" s="363">
        <v>12</v>
      </c>
      <c r="H115" s="364"/>
      <c r="I115" s="365"/>
      <c r="J115" s="357">
        <f t="shared" si="3"/>
        <v>0</v>
      </c>
      <c r="K115" s="316">
        <v>720.54</v>
      </c>
      <c r="L115" s="316">
        <f t="shared" si="6"/>
        <v>8646.48</v>
      </c>
    </row>
    <row r="116" spans="1:12" ht="12.75" customHeight="1" x14ac:dyDescent="0.2">
      <c r="A116" s="380">
        <v>111</v>
      </c>
      <c r="B116" s="322" t="s">
        <v>38</v>
      </c>
      <c r="C116" s="323" t="s">
        <v>39</v>
      </c>
      <c r="D116" s="323"/>
      <c r="E116" s="323"/>
      <c r="F116" s="323"/>
      <c r="G116" s="340">
        <v>700</v>
      </c>
      <c r="H116" s="354"/>
      <c r="I116" s="357"/>
      <c r="J116" s="357">
        <f t="shared" si="3"/>
        <v>0</v>
      </c>
      <c r="K116" s="316">
        <v>8.6</v>
      </c>
      <c r="L116" s="316">
        <f t="shared" si="6"/>
        <v>6020</v>
      </c>
    </row>
    <row r="117" spans="1:12" ht="12.75" customHeight="1" x14ac:dyDescent="0.2">
      <c r="A117" s="380">
        <v>112</v>
      </c>
      <c r="B117" s="322" t="s">
        <v>40</v>
      </c>
      <c r="C117" s="323" t="s">
        <v>1237</v>
      </c>
      <c r="D117" s="323"/>
      <c r="E117" s="323"/>
      <c r="F117" s="323"/>
      <c r="G117" s="340">
        <v>9500</v>
      </c>
      <c r="H117" s="354"/>
      <c r="I117" s="357"/>
      <c r="J117" s="357">
        <f t="shared" si="3"/>
        <v>0</v>
      </c>
      <c r="K117" s="316">
        <v>3.27</v>
      </c>
      <c r="L117" s="316">
        <f t="shared" si="6"/>
        <v>31065</v>
      </c>
    </row>
    <row r="118" spans="1:12" ht="12.75" customHeight="1" x14ac:dyDescent="0.2">
      <c r="A118" s="380">
        <v>113</v>
      </c>
      <c r="B118" s="322" t="s">
        <v>661</v>
      </c>
      <c r="C118" s="323" t="s">
        <v>42</v>
      </c>
      <c r="D118" s="323"/>
      <c r="E118" s="323"/>
      <c r="F118" s="323"/>
      <c r="G118" s="340">
        <v>1700</v>
      </c>
      <c r="H118" s="354"/>
      <c r="I118" s="357"/>
      <c r="J118" s="357">
        <f t="shared" si="3"/>
        <v>0</v>
      </c>
      <c r="K118" s="316">
        <v>1.38</v>
      </c>
      <c r="L118" s="316">
        <f t="shared" si="6"/>
        <v>2346</v>
      </c>
    </row>
    <row r="119" spans="1:12" ht="12.75" customHeight="1" x14ac:dyDescent="0.2">
      <c r="A119" s="380">
        <v>114</v>
      </c>
      <c r="B119" s="322" t="s">
        <v>661</v>
      </c>
      <c r="C119" s="323" t="s">
        <v>43</v>
      </c>
      <c r="D119" s="323"/>
      <c r="E119" s="323"/>
      <c r="F119" s="323"/>
      <c r="G119" s="340">
        <v>13500</v>
      </c>
      <c r="H119" s="354"/>
      <c r="I119" s="357"/>
      <c r="J119" s="357">
        <f t="shared" si="3"/>
        <v>0</v>
      </c>
      <c r="K119" s="316">
        <v>11</v>
      </c>
      <c r="L119" s="316">
        <f t="shared" si="6"/>
        <v>148500</v>
      </c>
    </row>
    <row r="120" spans="1:12" ht="12.75" customHeight="1" x14ac:dyDescent="0.2">
      <c r="A120" s="380">
        <v>115</v>
      </c>
      <c r="B120" s="322" t="s">
        <v>661</v>
      </c>
      <c r="C120" s="323" t="s">
        <v>426</v>
      </c>
      <c r="D120" s="323"/>
      <c r="E120" s="323"/>
      <c r="F120" s="323"/>
      <c r="G120" s="340">
        <v>1700</v>
      </c>
      <c r="H120" s="354"/>
      <c r="I120" s="357"/>
      <c r="J120" s="357">
        <f t="shared" si="3"/>
        <v>0</v>
      </c>
      <c r="K120" s="316">
        <v>9.5</v>
      </c>
      <c r="L120" s="316">
        <f t="shared" si="6"/>
        <v>16150</v>
      </c>
    </row>
    <row r="121" spans="1:12" ht="12.75" customHeight="1" x14ac:dyDescent="0.2">
      <c r="A121" s="380">
        <v>116</v>
      </c>
      <c r="B121" s="322" t="s">
        <v>661</v>
      </c>
      <c r="C121" s="323" t="s">
        <v>1260</v>
      </c>
      <c r="D121" s="323"/>
      <c r="E121" s="323"/>
      <c r="F121" s="323"/>
      <c r="G121" s="340">
        <v>90000</v>
      </c>
      <c r="H121" s="354"/>
      <c r="I121" s="357"/>
      <c r="J121" s="357">
        <f t="shared" si="3"/>
        <v>0</v>
      </c>
      <c r="K121" s="316">
        <v>1.35</v>
      </c>
      <c r="L121" s="316">
        <f t="shared" si="6"/>
        <v>121500.00000000001</v>
      </c>
    </row>
    <row r="122" spans="1:12" ht="12.75" customHeight="1" x14ac:dyDescent="0.2">
      <c r="A122" s="380">
        <v>117</v>
      </c>
      <c r="B122" s="322" t="s">
        <v>661</v>
      </c>
      <c r="C122" s="323" t="s">
        <v>41</v>
      </c>
      <c r="D122" s="323"/>
      <c r="E122" s="323"/>
      <c r="F122" s="323"/>
      <c r="G122" s="340">
        <v>3400</v>
      </c>
      <c r="H122" s="354"/>
      <c r="I122" s="357"/>
      <c r="J122" s="357">
        <f t="shared" si="3"/>
        <v>0</v>
      </c>
      <c r="K122" s="316">
        <v>3.7</v>
      </c>
      <c r="L122" s="316">
        <f t="shared" si="6"/>
        <v>12580</v>
      </c>
    </row>
    <row r="123" spans="1:12" ht="12.75" customHeight="1" x14ac:dyDescent="0.2">
      <c r="A123" s="380">
        <v>118</v>
      </c>
      <c r="B123" s="330" t="s">
        <v>663</v>
      </c>
      <c r="C123" s="329" t="s">
        <v>183</v>
      </c>
      <c r="D123" s="329"/>
      <c r="E123" s="329"/>
      <c r="F123" s="329"/>
      <c r="G123" s="340">
        <v>40</v>
      </c>
      <c r="H123" s="354"/>
      <c r="I123" s="357"/>
      <c r="J123" s="357">
        <f t="shared" si="3"/>
        <v>0</v>
      </c>
      <c r="K123" s="316">
        <v>1.49</v>
      </c>
      <c r="L123" s="316">
        <f t="shared" si="6"/>
        <v>59.6</v>
      </c>
    </row>
    <row r="124" spans="1:12" ht="12.75" customHeight="1" x14ac:dyDescent="0.2">
      <c r="A124" s="380">
        <v>119</v>
      </c>
      <c r="B124" s="322" t="s">
        <v>44</v>
      </c>
      <c r="C124" s="323" t="s">
        <v>1238</v>
      </c>
      <c r="D124" s="323"/>
      <c r="E124" s="323"/>
      <c r="F124" s="323"/>
      <c r="G124" s="340">
        <v>240</v>
      </c>
      <c r="H124" s="354"/>
      <c r="I124" s="357"/>
      <c r="J124" s="357">
        <f t="shared" si="3"/>
        <v>0</v>
      </c>
      <c r="K124" s="316">
        <v>15.5</v>
      </c>
      <c r="L124" s="316">
        <f t="shared" si="6"/>
        <v>3720</v>
      </c>
    </row>
    <row r="125" spans="1:12" ht="12.75" customHeight="1" x14ac:dyDescent="0.2">
      <c r="A125" s="380">
        <v>120</v>
      </c>
      <c r="B125" s="322" t="s">
        <v>48</v>
      </c>
      <c r="C125" s="323" t="s">
        <v>49</v>
      </c>
      <c r="D125" s="323"/>
      <c r="E125" s="323"/>
      <c r="F125" s="323"/>
      <c r="G125" s="340">
        <v>110</v>
      </c>
      <c r="H125" s="354"/>
      <c r="I125" s="357"/>
      <c r="J125" s="357">
        <f t="shared" si="3"/>
        <v>0</v>
      </c>
      <c r="K125" s="316">
        <v>473.6</v>
      </c>
      <c r="L125" s="316">
        <f t="shared" si="6"/>
        <v>52096</v>
      </c>
    </row>
    <row r="126" spans="1:12" ht="12.75" customHeight="1" x14ac:dyDescent="0.2">
      <c r="A126" s="380">
        <v>121</v>
      </c>
      <c r="B126" s="322" t="s">
        <v>1239</v>
      </c>
      <c r="C126" s="323" t="s">
        <v>1240</v>
      </c>
      <c r="D126" s="323"/>
      <c r="E126" s="323"/>
      <c r="F126" s="323"/>
      <c r="G126" s="340">
        <v>80</v>
      </c>
      <c r="H126" s="354"/>
      <c r="I126" s="357"/>
      <c r="J126" s="357">
        <f t="shared" si="3"/>
        <v>0</v>
      </c>
      <c r="K126" s="316">
        <v>25.8</v>
      </c>
      <c r="L126" s="316">
        <f t="shared" si="6"/>
        <v>2064</v>
      </c>
    </row>
    <row r="127" spans="1:12" ht="12.75" customHeight="1" x14ac:dyDescent="0.2">
      <c r="A127" s="380">
        <v>122</v>
      </c>
      <c r="B127" s="330" t="s">
        <v>184</v>
      </c>
      <c r="C127" s="329" t="s">
        <v>185</v>
      </c>
      <c r="D127" s="329"/>
      <c r="E127" s="329"/>
      <c r="F127" s="329"/>
      <c r="G127" s="340">
        <v>220</v>
      </c>
      <c r="H127" s="354"/>
      <c r="I127" s="357"/>
      <c r="J127" s="357">
        <f t="shared" si="3"/>
        <v>0</v>
      </c>
      <c r="K127" s="316">
        <v>23.9</v>
      </c>
      <c r="L127" s="316">
        <f t="shared" si="6"/>
        <v>5258</v>
      </c>
    </row>
    <row r="128" spans="1:12" ht="12.75" customHeight="1" x14ac:dyDescent="0.2">
      <c r="A128" s="380">
        <v>123</v>
      </c>
      <c r="B128" s="322" t="s">
        <v>50</v>
      </c>
      <c r="C128" s="323" t="s">
        <v>51</v>
      </c>
      <c r="D128" s="323"/>
      <c r="E128" s="323"/>
      <c r="F128" s="323"/>
      <c r="G128" s="340">
        <v>5000</v>
      </c>
      <c r="H128" s="354"/>
      <c r="I128" s="357"/>
      <c r="J128" s="357">
        <f t="shared" si="3"/>
        <v>0</v>
      </c>
      <c r="K128" s="316">
        <v>15.67</v>
      </c>
      <c r="L128" s="316">
        <f t="shared" si="6"/>
        <v>78350</v>
      </c>
    </row>
    <row r="129" spans="1:13" ht="12.75" customHeight="1" x14ac:dyDescent="0.2">
      <c r="A129" s="380">
        <v>124</v>
      </c>
      <c r="B129" s="330" t="s">
        <v>1011</v>
      </c>
      <c r="C129" s="329" t="s">
        <v>186</v>
      </c>
      <c r="D129" s="329"/>
      <c r="E129" s="329"/>
      <c r="F129" s="329"/>
      <c r="G129" s="340">
        <v>120</v>
      </c>
      <c r="H129" s="354"/>
      <c r="I129" s="357"/>
      <c r="J129" s="357">
        <f t="shared" si="3"/>
        <v>0</v>
      </c>
      <c r="K129" s="316">
        <v>13.47</v>
      </c>
      <c r="L129" s="316">
        <f t="shared" si="6"/>
        <v>1616.4</v>
      </c>
    </row>
    <row r="130" spans="1:13" ht="12.75" customHeight="1" x14ac:dyDescent="0.2">
      <c r="A130" s="380">
        <v>125</v>
      </c>
      <c r="B130" s="322" t="s">
        <v>1261</v>
      </c>
      <c r="C130" s="323" t="s">
        <v>1241</v>
      </c>
      <c r="D130" s="323"/>
      <c r="E130" s="323"/>
      <c r="F130" s="323"/>
      <c r="G130" s="340">
        <v>350</v>
      </c>
      <c r="H130" s="354"/>
      <c r="I130" s="357"/>
      <c r="J130" s="357">
        <f t="shared" si="3"/>
        <v>0</v>
      </c>
      <c r="K130" s="316">
        <v>83</v>
      </c>
      <c r="L130" s="316">
        <f t="shared" si="6"/>
        <v>29050</v>
      </c>
    </row>
    <row r="131" spans="1:13" ht="12.75" customHeight="1" x14ac:dyDescent="0.2">
      <c r="A131" s="380">
        <v>126</v>
      </c>
      <c r="B131" s="322" t="s">
        <v>52</v>
      </c>
      <c r="C131" s="323" t="s">
        <v>53</v>
      </c>
      <c r="D131" s="323"/>
      <c r="E131" s="323"/>
      <c r="F131" s="323"/>
      <c r="G131" s="340">
        <v>600</v>
      </c>
      <c r="H131" s="354"/>
      <c r="I131" s="357"/>
      <c r="J131" s="357">
        <f t="shared" si="3"/>
        <v>0</v>
      </c>
      <c r="K131" s="316">
        <v>56</v>
      </c>
      <c r="L131" s="316">
        <f t="shared" si="6"/>
        <v>33600</v>
      </c>
    </row>
    <row r="132" spans="1:13" ht="12.75" customHeight="1" x14ac:dyDescent="0.2">
      <c r="A132" s="380">
        <v>127</v>
      </c>
      <c r="B132" s="322" t="s">
        <v>1014</v>
      </c>
      <c r="C132" s="323" t="s">
        <v>54</v>
      </c>
      <c r="D132" s="323"/>
      <c r="E132" s="323"/>
      <c r="F132" s="323"/>
      <c r="G132" s="340">
        <v>110</v>
      </c>
      <c r="H132" s="354"/>
      <c r="I132" s="357"/>
      <c r="J132" s="357">
        <f t="shared" si="3"/>
        <v>0</v>
      </c>
      <c r="K132" s="316">
        <v>13.1</v>
      </c>
      <c r="L132" s="316">
        <f t="shared" si="6"/>
        <v>1441</v>
      </c>
    </row>
    <row r="133" spans="1:13" ht="12.75" customHeight="1" x14ac:dyDescent="0.2">
      <c r="A133" s="380">
        <v>128</v>
      </c>
      <c r="B133" s="330" t="s">
        <v>1014</v>
      </c>
      <c r="C133" s="329" t="s">
        <v>187</v>
      </c>
      <c r="D133" s="329"/>
      <c r="E133" s="329"/>
      <c r="F133" s="329"/>
      <c r="G133" s="340">
        <v>30</v>
      </c>
      <c r="H133" s="354"/>
      <c r="I133" s="357"/>
      <c r="J133" s="357">
        <f t="shared" si="3"/>
        <v>0</v>
      </c>
      <c r="K133" s="316">
        <v>5.88</v>
      </c>
      <c r="L133" s="316">
        <f t="shared" si="6"/>
        <v>176.4</v>
      </c>
    </row>
    <row r="134" spans="1:13" ht="12.75" customHeight="1" x14ac:dyDescent="0.2">
      <c r="A134" s="380">
        <v>129</v>
      </c>
      <c r="B134" s="322" t="s">
        <v>55</v>
      </c>
      <c r="C134" s="323" t="s">
        <v>56</v>
      </c>
      <c r="D134" s="323"/>
      <c r="E134" s="323"/>
      <c r="F134" s="323"/>
      <c r="G134" s="340">
        <v>30000</v>
      </c>
      <c r="H134" s="354"/>
      <c r="I134" s="357"/>
      <c r="J134" s="357">
        <f t="shared" si="3"/>
        <v>0</v>
      </c>
      <c r="K134" s="316">
        <v>1.88</v>
      </c>
      <c r="L134" s="316">
        <f t="shared" si="6"/>
        <v>56400</v>
      </c>
    </row>
    <row r="135" spans="1:13" ht="12.75" customHeight="1" x14ac:dyDescent="0.2">
      <c r="A135" s="380">
        <v>130</v>
      </c>
      <c r="B135" s="322" t="s">
        <v>57</v>
      </c>
      <c r="C135" s="323" t="s">
        <v>58</v>
      </c>
      <c r="D135" s="323"/>
      <c r="E135" s="323"/>
      <c r="F135" s="323"/>
      <c r="G135" s="340">
        <v>44000</v>
      </c>
      <c r="H135" s="354"/>
      <c r="I135" s="357"/>
      <c r="J135" s="357">
        <f t="shared" ref="J135:J198" si="7">H135*I135</f>
        <v>0</v>
      </c>
      <c r="K135" s="316">
        <v>8.8000000000000007</v>
      </c>
      <c r="L135" s="316">
        <f t="shared" si="6"/>
        <v>387200.00000000006</v>
      </c>
    </row>
    <row r="136" spans="1:13" ht="12.75" customHeight="1" x14ac:dyDescent="0.2">
      <c r="A136" s="380">
        <v>131</v>
      </c>
      <c r="B136" s="322" t="s">
        <v>1262</v>
      </c>
      <c r="C136" s="323" t="s">
        <v>1263</v>
      </c>
      <c r="D136" s="323"/>
      <c r="E136" s="323"/>
      <c r="F136" s="323"/>
      <c r="G136" s="340">
        <v>70</v>
      </c>
      <c r="H136" s="354"/>
      <c r="I136" s="357"/>
      <c r="J136" s="357">
        <f t="shared" si="7"/>
        <v>0</v>
      </c>
      <c r="K136" s="316">
        <v>32.5</v>
      </c>
      <c r="L136" s="316">
        <f t="shared" si="6"/>
        <v>2275</v>
      </c>
    </row>
    <row r="137" spans="1:13" ht="12.75" customHeight="1" x14ac:dyDescent="0.2">
      <c r="A137" s="380">
        <v>132</v>
      </c>
      <c r="B137" s="322" t="s">
        <v>59</v>
      </c>
      <c r="C137" s="323" t="s">
        <v>60</v>
      </c>
      <c r="D137" s="323"/>
      <c r="E137" s="323"/>
      <c r="F137" s="323"/>
      <c r="G137" s="340">
        <v>1900</v>
      </c>
      <c r="H137" s="354"/>
      <c r="I137" s="357"/>
      <c r="J137" s="357">
        <f t="shared" si="7"/>
        <v>0</v>
      </c>
      <c r="K137" s="316">
        <v>58.9</v>
      </c>
      <c r="L137" s="316">
        <f t="shared" si="6"/>
        <v>111910</v>
      </c>
    </row>
    <row r="138" spans="1:13" ht="27" customHeight="1" x14ac:dyDescent="0.2">
      <c r="A138" s="380">
        <v>133</v>
      </c>
      <c r="B138" s="322" t="s">
        <v>1242</v>
      </c>
      <c r="C138" s="323" t="s">
        <v>1243</v>
      </c>
      <c r="D138" s="323" t="s">
        <v>1338</v>
      </c>
      <c r="E138" s="323" t="s">
        <v>1339</v>
      </c>
      <c r="F138" s="323" t="s">
        <v>1335</v>
      </c>
      <c r="G138" s="340">
        <v>290</v>
      </c>
      <c r="H138" s="354">
        <v>290</v>
      </c>
      <c r="I138" s="357">
        <v>44.33</v>
      </c>
      <c r="J138" s="357">
        <f t="shared" si="7"/>
        <v>12855.699999999999</v>
      </c>
      <c r="K138" s="316">
        <v>44.33</v>
      </c>
      <c r="L138" s="316">
        <f t="shared" si="6"/>
        <v>12855.699999999999</v>
      </c>
      <c r="M138" s="350" t="str">
        <f t="shared" ref="M138:M158" si="8">slovimaEUR(J138)</f>
        <v>dvanaesthiljadaosamstotinapedesetpeteura  i sedamdesetcenti</v>
      </c>
    </row>
    <row r="139" spans="1:13" ht="26.25" customHeight="1" x14ac:dyDescent="0.2">
      <c r="A139" s="380">
        <v>134</v>
      </c>
      <c r="B139" s="322" t="s">
        <v>61</v>
      </c>
      <c r="C139" s="323" t="s">
        <v>1244</v>
      </c>
      <c r="D139" s="323" t="s">
        <v>1359</v>
      </c>
      <c r="E139" s="323" t="s">
        <v>1339</v>
      </c>
      <c r="F139" s="323" t="s">
        <v>1335</v>
      </c>
      <c r="G139" s="340">
        <v>1250</v>
      </c>
      <c r="H139" s="354">
        <v>1250</v>
      </c>
      <c r="I139" s="357">
        <v>46.99</v>
      </c>
      <c r="J139" s="357">
        <f t="shared" si="7"/>
        <v>58737.5</v>
      </c>
      <c r="K139" s="316">
        <v>46.99</v>
      </c>
      <c r="L139" s="316">
        <f t="shared" si="6"/>
        <v>58737.5</v>
      </c>
      <c r="M139" s="350" t="str">
        <f t="shared" si="8"/>
        <v>pedesetosamhiljadasedamstotinatridesetsedameura  i pedesetcenti</v>
      </c>
    </row>
    <row r="140" spans="1:13" ht="12.75" customHeight="1" x14ac:dyDescent="0.2">
      <c r="A140" s="380">
        <v>135</v>
      </c>
      <c r="B140" s="322" t="s">
        <v>277</v>
      </c>
      <c r="C140" s="323" t="s">
        <v>62</v>
      </c>
      <c r="D140" s="323"/>
      <c r="E140" s="323"/>
      <c r="F140" s="323"/>
      <c r="G140" s="340">
        <v>2000</v>
      </c>
      <c r="H140" s="354"/>
      <c r="I140" s="357"/>
      <c r="J140" s="357">
        <f t="shared" si="7"/>
        <v>0</v>
      </c>
      <c r="K140" s="316">
        <v>5.01</v>
      </c>
      <c r="L140" s="316">
        <f t="shared" si="6"/>
        <v>10020</v>
      </c>
    </row>
    <row r="141" spans="1:13" ht="12.75" customHeight="1" x14ac:dyDescent="0.2">
      <c r="A141" s="380">
        <v>136</v>
      </c>
      <c r="B141" s="322" t="s">
        <v>278</v>
      </c>
      <c r="C141" s="323" t="s">
        <v>63</v>
      </c>
      <c r="D141" s="323"/>
      <c r="E141" s="323"/>
      <c r="F141" s="323"/>
      <c r="G141" s="340">
        <v>1200</v>
      </c>
      <c r="H141" s="354"/>
      <c r="I141" s="357"/>
      <c r="J141" s="357">
        <f t="shared" si="7"/>
        <v>0</v>
      </c>
      <c r="K141" s="316">
        <v>4.7</v>
      </c>
      <c r="L141" s="316">
        <f t="shared" si="6"/>
        <v>5640</v>
      </c>
    </row>
    <row r="142" spans="1:13" ht="12.75" customHeight="1" x14ac:dyDescent="0.2">
      <c r="A142" s="380">
        <v>137</v>
      </c>
      <c r="B142" s="317" t="s">
        <v>64</v>
      </c>
      <c r="C142" s="318" t="s">
        <v>65</v>
      </c>
      <c r="D142" s="318"/>
      <c r="E142" s="318"/>
      <c r="F142" s="318"/>
      <c r="G142" s="363">
        <v>40</v>
      </c>
      <c r="H142" s="364"/>
      <c r="I142" s="365"/>
      <c r="J142" s="357">
        <f t="shared" si="7"/>
        <v>0</v>
      </c>
      <c r="K142" s="316">
        <v>1900</v>
      </c>
      <c r="L142" s="316">
        <f t="shared" si="6"/>
        <v>76000</v>
      </c>
    </row>
    <row r="143" spans="1:13" ht="12.75" customHeight="1" x14ac:dyDescent="0.2">
      <c r="A143" s="380">
        <v>138</v>
      </c>
      <c r="B143" s="322" t="s">
        <v>66</v>
      </c>
      <c r="C143" s="323" t="s">
        <v>67</v>
      </c>
      <c r="D143" s="323"/>
      <c r="E143" s="323"/>
      <c r="F143" s="323"/>
      <c r="G143" s="340">
        <v>20000</v>
      </c>
      <c r="H143" s="354"/>
      <c r="I143" s="357"/>
      <c r="J143" s="357">
        <f t="shared" si="7"/>
        <v>0</v>
      </c>
      <c r="K143" s="316">
        <v>1.78</v>
      </c>
      <c r="L143" s="316">
        <f t="shared" si="6"/>
        <v>35600</v>
      </c>
    </row>
    <row r="144" spans="1:13" ht="12.75" customHeight="1" x14ac:dyDescent="0.2">
      <c r="A144" s="380">
        <v>139</v>
      </c>
      <c r="B144" s="322" t="s">
        <v>66</v>
      </c>
      <c r="C144" s="323" t="s">
        <v>68</v>
      </c>
      <c r="D144" s="323"/>
      <c r="E144" s="323"/>
      <c r="F144" s="323"/>
      <c r="G144" s="340">
        <v>20000</v>
      </c>
      <c r="H144" s="354"/>
      <c r="I144" s="357"/>
      <c r="J144" s="357">
        <f t="shared" si="7"/>
        <v>0</v>
      </c>
      <c r="K144" s="316">
        <v>1.91</v>
      </c>
      <c r="L144" s="316">
        <f t="shared" si="6"/>
        <v>38200</v>
      </c>
    </row>
    <row r="145" spans="1:13" ht="12.75" customHeight="1" x14ac:dyDescent="0.2">
      <c r="A145" s="380">
        <v>140</v>
      </c>
      <c r="B145" s="330" t="s">
        <v>69</v>
      </c>
      <c r="C145" s="329" t="s">
        <v>179</v>
      </c>
      <c r="D145" s="329"/>
      <c r="E145" s="329"/>
      <c r="F145" s="329"/>
      <c r="G145" s="340">
        <v>5500</v>
      </c>
      <c r="H145" s="354"/>
      <c r="I145" s="357"/>
      <c r="J145" s="357">
        <f t="shared" si="7"/>
        <v>0</v>
      </c>
      <c r="K145" s="316">
        <v>6</v>
      </c>
      <c r="L145" s="316">
        <f t="shared" si="6"/>
        <v>33000</v>
      </c>
    </row>
    <row r="146" spans="1:13" ht="12.75" customHeight="1" x14ac:dyDescent="0.2">
      <c r="A146" s="380">
        <v>141</v>
      </c>
      <c r="B146" s="322" t="s">
        <v>69</v>
      </c>
      <c r="C146" s="323" t="s">
        <v>70</v>
      </c>
      <c r="D146" s="323"/>
      <c r="E146" s="323"/>
      <c r="F146" s="323"/>
      <c r="G146" s="340">
        <v>110</v>
      </c>
      <c r="H146" s="354"/>
      <c r="I146" s="357"/>
      <c r="J146" s="357">
        <f t="shared" si="7"/>
        <v>0</v>
      </c>
      <c r="K146" s="316">
        <v>3.9</v>
      </c>
      <c r="L146" s="316">
        <f t="shared" si="6"/>
        <v>429</v>
      </c>
    </row>
    <row r="147" spans="1:13" ht="12.75" customHeight="1" x14ac:dyDescent="0.2">
      <c r="A147" s="380">
        <v>142</v>
      </c>
      <c r="B147" s="322" t="s">
        <v>280</v>
      </c>
      <c r="C147" s="323" t="s">
        <v>71</v>
      </c>
      <c r="D147" s="323"/>
      <c r="E147" s="323"/>
      <c r="F147" s="323"/>
      <c r="G147" s="340">
        <v>13000</v>
      </c>
      <c r="H147" s="354"/>
      <c r="I147" s="357"/>
      <c r="J147" s="357">
        <f t="shared" si="7"/>
        <v>0</v>
      </c>
      <c r="K147" s="316">
        <v>1.39</v>
      </c>
      <c r="L147" s="316">
        <f t="shared" ref="L147:L200" si="9">G147*K147</f>
        <v>18070</v>
      </c>
    </row>
    <row r="148" spans="1:13" ht="12.75" customHeight="1" x14ac:dyDescent="0.2">
      <c r="A148" s="380">
        <v>143</v>
      </c>
      <c r="B148" s="322" t="s">
        <v>72</v>
      </c>
      <c r="C148" s="323" t="s">
        <v>73</v>
      </c>
      <c r="D148" s="323"/>
      <c r="E148" s="323"/>
      <c r="F148" s="323"/>
      <c r="G148" s="340">
        <v>4500</v>
      </c>
      <c r="H148" s="354"/>
      <c r="I148" s="357"/>
      <c r="J148" s="357">
        <f t="shared" si="7"/>
        <v>0</v>
      </c>
      <c r="K148" s="316">
        <v>1.8</v>
      </c>
      <c r="L148" s="316">
        <f t="shared" si="9"/>
        <v>8100</v>
      </c>
    </row>
    <row r="149" spans="1:13" ht="12.75" customHeight="1" x14ac:dyDescent="0.2">
      <c r="A149" s="380">
        <v>144</v>
      </c>
      <c r="B149" s="322" t="s">
        <v>72</v>
      </c>
      <c r="C149" s="323" t="s">
        <v>74</v>
      </c>
      <c r="D149" s="323"/>
      <c r="E149" s="323"/>
      <c r="F149" s="323"/>
      <c r="G149" s="340">
        <v>8500</v>
      </c>
      <c r="H149" s="354"/>
      <c r="I149" s="357"/>
      <c r="J149" s="357">
        <f t="shared" si="7"/>
        <v>0</v>
      </c>
      <c r="K149" s="316">
        <v>2.9</v>
      </c>
      <c r="L149" s="316">
        <f t="shared" si="9"/>
        <v>24650</v>
      </c>
    </row>
    <row r="150" spans="1:13" x14ac:dyDescent="0.2">
      <c r="A150" s="380">
        <v>145</v>
      </c>
      <c r="B150" s="322" t="s">
        <v>75</v>
      </c>
      <c r="C150" s="323" t="s">
        <v>76</v>
      </c>
      <c r="D150" s="323"/>
      <c r="E150" s="323"/>
      <c r="F150" s="323"/>
      <c r="G150" s="340">
        <v>50</v>
      </c>
      <c r="H150" s="354"/>
      <c r="I150" s="357"/>
      <c r="J150" s="357">
        <f t="shared" si="7"/>
        <v>0</v>
      </c>
      <c r="K150" s="316">
        <v>106.6</v>
      </c>
      <c r="L150" s="316">
        <f t="shared" si="9"/>
        <v>5330</v>
      </c>
    </row>
    <row r="151" spans="1:13" ht="12.75" customHeight="1" x14ac:dyDescent="0.2">
      <c r="A151" s="380">
        <v>146</v>
      </c>
      <c r="B151" s="322" t="s">
        <v>284</v>
      </c>
      <c r="C151" s="323" t="s">
        <v>77</v>
      </c>
      <c r="D151" s="323"/>
      <c r="E151" s="323"/>
      <c r="F151" s="323"/>
      <c r="G151" s="340">
        <v>52000</v>
      </c>
      <c r="H151" s="354"/>
      <c r="I151" s="357"/>
      <c r="J151" s="357">
        <f t="shared" si="7"/>
        <v>0</v>
      </c>
      <c r="K151" s="316">
        <v>2.7</v>
      </c>
      <c r="L151" s="316">
        <f t="shared" si="9"/>
        <v>140400</v>
      </c>
    </row>
    <row r="152" spans="1:13" ht="12.75" customHeight="1" x14ac:dyDescent="0.2">
      <c r="A152" s="380">
        <v>147</v>
      </c>
      <c r="B152" s="317" t="s">
        <v>1294</v>
      </c>
      <c r="C152" s="324" t="s">
        <v>1293</v>
      </c>
      <c r="D152" s="324"/>
      <c r="E152" s="324"/>
      <c r="F152" s="324"/>
      <c r="G152" s="324">
        <v>10</v>
      </c>
      <c r="H152" s="352"/>
      <c r="I152" s="316"/>
      <c r="J152" s="357">
        <f t="shared" si="7"/>
        <v>0</v>
      </c>
      <c r="K152" s="316">
        <v>355</v>
      </c>
      <c r="L152" s="316">
        <f t="shared" si="9"/>
        <v>3550</v>
      </c>
    </row>
    <row r="153" spans="1:13" ht="12.75" customHeight="1" x14ac:dyDescent="0.2">
      <c r="A153" s="380">
        <v>148</v>
      </c>
      <c r="B153" s="317" t="s">
        <v>1294</v>
      </c>
      <c r="C153" s="324" t="s">
        <v>1306</v>
      </c>
      <c r="D153" s="324"/>
      <c r="E153" s="324"/>
      <c r="F153" s="324"/>
      <c r="G153" s="324">
        <v>10</v>
      </c>
      <c r="H153" s="352"/>
      <c r="I153" s="316"/>
      <c r="J153" s="357">
        <f t="shared" si="7"/>
        <v>0</v>
      </c>
      <c r="K153" s="316">
        <v>372.48</v>
      </c>
      <c r="L153" s="316">
        <f t="shared" si="9"/>
        <v>3724.8</v>
      </c>
    </row>
    <row r="154" spans="1:13" ht="12.75" customHeight="1" x14ac:dyDescent="0.2">
      <c r="A154" s="380">
        <v>149</v>
      </c>
      <c r="B154" s="322" t="s">
        <v>1270</v>
      </c>
      <c r="C154" s="323" t="s">
        <v>238</v>
      </c>
      <c r="D154" s="323"/>
      <c r="E154" s="323"/>
      <c r="F154" s="323"/>
      <c r="G154" s="340">
        <v>15</v>
      </c>
      <c r="H154" s="354"/>
      <c r="I154" s="357"/>
      <c r="J154" s="357">
        <f t="shared" si="7"/>
        <v>0</v>
      </c>
      <c r="K154" s="316">
        <v>2560</v>
      </c>
      <c r="L154" s="316">
        <f t="shared" si="9"/>
        <v>38400</v>
      </c>
    </row>
    <row r="155" spans="1:13" x14ac:dyDescent="0.2">
      <c r="A155" s="380">
        <v>150</v>
      </c>
      <c r="B155" s="322" t="s">
        <v>285</v>
      </c>
      <c r="C155" s="323" t="s">
        <v>1245</v>
      </c>
      <c r="D155" s="323"/>
      <c r="E155" s="323"/>
      <c r="F155" s="323"/>
      <c r="G155" s="340">
        <v>3300</v>
      </c>
      <c r="H155" s="354"/>
      <c r="I155" s="357"/>
      <c r="J155" s="357">
        <f t="shared" si="7"/>
        <v>0</v>
      </c>
      <c r="K155" s="316">
        <v>4.3</v>
      </c>
      <c r="L155" s="316">
        <f t="shared" si="9"/>
        <v>14190</v>
      </c>
    </row>
    <row r="156" spans="1:13" ht="12.75" customHeight="1" x14ac:dyDescent="0.2">
      <c r="A156" s="380">
        <v>151</v>
      </c>
      <c r="B156" s="317" t="s">
        <v>78</v>
      </c>
      <c r="C156" s="318" t="s">
        <v>79</v>
      </c>
      <c r="D156" s="318"/>
      <c r="E156" s="318"/>
      <c r="F156" s="318"/>
      <c r="G156" s="363">
        <v>60</v>
      </c>
      <c r="H156" s="364"/>
      <c r="I156" s="365"/>
      <c r="J156" s="357">
        <f t="shared" si="7"/>
        <v>0</v>
      </c>
      <c r="K156" s="316">
        <v>110</v>
      </c>
      <c r="L156" s="316">
        <f t="shared" si="9"/>
        <v>6600</v>
      </c>
    </row>
    <row r="157" spans="1:13" ht="26.25" customHeight="1" x14ac:dyDescent="0.2">
      <c r="A157" s="380">
        <v>152</v>
      </c>
      <c r="B157" s="322" t="s">
        <v>180</v>
      </c>
      <c r="C157" s="323" t="s">
        <v>181</v>
      </c>
      <c r="D157" s="323" t="s">
        <v>1340</v>
      </c>
      <c r="E157" s="323" t="s">
        <v>1339</v>
      </c>
      <c r="F157" s="323" t="s">
        <v>1335</v>
      </c>
      <c r="G157" s="340">
        <v>50</v>
      </c>
      <c r="H157" s="354">
        <v>50</v>
      </c>
      <c r="I157" s="357">
        <v>410.09</v>
      </c>
      <c r="J157" s="357">
        <f t="shared" si="7"/>
        <v>20504.5</v>
      </c>
      <c r="K157" s="316">
        <v>410.09</v>
      </c>
      <c r="L157" s="316">
        <f t="shared" si="9"/>
        <v>20504.5</v>
      </c>
      <c r="M157" s="350" t="str">
        <f t="shared" si="8"/>
        <v>dvadesethiljadapetstotinačetirieura  i pedesetcenti</v>
      </c>
    </row>
    <row r="158" spans="1:13" ht="36" customHeight="1" x14ac:dyDescent="0.2">
      <c r="A158" s="380">
        <v>153</v>
      </c>
      <c r="B158" s="322" t="s">
        <v>180</v>
      </c>
      <c r="C158" s="323" t="s">
        <v>182</v>
      </c>
      <c r="D158" s="323" t="s">
        <v>1341</v>
      </c>
      <c r="E158" s="323" t="s">
        <v>1339</v>
      </c>
      <c r="F158" s="323" t="s">
        <v>1335</v>
      </c>
      <c r="G158" s="340">
        <v>4</v>
      </c>
      <c r="H158" s="354">
        <v>4</v>
      </c>
      <c r="I158" s="357">
        <v>533.76</v>
      </c>
      <c r="J158" s="357">
        <f t="shared" si="7"/>
        <v>2135.04</v>
      </c>
      <c r="K158" s="316">
        <v>533.76</v>
      </c>
      <c r="L158" s="316">
        <f t="shared" si="9"/>
        <v>2135.04</v>
      </c>
      <c r="M158" s="350" t="str">
        <f t="shared" si="8"/>
        <v>dvijehiljadestotinutridesetpeteura  i četiricenta</v>
      </c>
    </row>
    <row r="159" spans="1:13" ht="12.75" customHeight="1" x14ac:dyDescent="0.2">
      <c r="A159" s="380">
        <v>154</v>
      </c>
      <c r="B159" s="327" t="s">
        <v>718</v>
      </c>
      <c r="C159" s="328" t="s">
        <v>719</v>
      </c>
      <c r="D159" s="328"/>
      <c r="E159" s="328"/>
      <c r="F159" s="328"/>
      <c r="G159" s="366">
        <v>70</v>
      </c>
      <c r="H159" s="367"/>
      <c r="I159" s="368"/>
      <c r="J159" s="357">
        <f t="shared" si="7"/>
        <v>0</v>
      </c>
      <c r="K159" s="316">
        <v>33</v>
      </c>
      <c r="L159" s="316">
        <f t="shared" si="9"/>
        <v>2310</v>
      </c>
    </row>
    <row r="160" spans="1:13" ht="12.75" customHeight="1" x14ac:dyDescent="0.2">
      <c r="A160" s="380">
        <v>155</v>
      </c>
      <c r="B160" s="322" t="s">
        <v>289</v>
      </c>
      <c r="C160" s="323" t="s">
        <v>80</v>
      </c>
      <c r="D160" s="323"/>
      <c r="E160" s="323"/>
      <c r="F160" s="323"/>
      <c r="G160" s="340">
        <v>500</v>
      </c>
      <c r="H160" s="354"/>
      <c r="I160" s="357"/>
      <c r="J160" s="357">
        <f t="shared" si="7"/>
        <v>0</v>
      </c>
      <c r="K160" s="316">
        <v>21.95</v>
      </c>
      <c r="L160" s="316">
        <f t="shared" si="9"/>
        <v>10975</v>
      </c>
    </row>
    <row r="161" spans="1:12" ht="12.75" customHeight="1" x14ac:dyDescent="0.2">
      <c r="A161" s="380">
        <v>156</v>
      </c>
      <c r="B161" s="322" t="s">
        <v>1302</v>
      </c>
      <c r="C161" s="331" t="s">
        <v>1303</v>
      </c>
      <c r="D161" s="331"/>
      <c r="E161" s="331"/>
      <c r="F161" s="331"/>
      <c r="G161" s="340">
        <v>72</v>
      </c>
      <c r="H161" s="354"/>
      <c r="I161" s="357"/>
      <c r="J161" s="357">
        <f t="shared" si="7"/>
        <v>0</v>
      </c>
      <c r="K161" s="316">
        <v>516.65</v>
      </c>
      <c r="L161" s="316">
        <f t="shared" si="9"/>
        <v>37198.799999999996</v>
      </c>
    </row>
    <row r="162" spans="1:12" x14ac:dyDescent="0.2">
      <c r="A162" s="380">
        <v>157</v>
      </c>
      <c r="B162" s="322" t="s">
        <v>89</v>
      </c>
      <c r="C162" s="323" t="s">
        <v>90</v>
      </c>
      <c r="D162" s="323"/>
      <c r="E162" s="323"/>
      <c r="F162" s="323"/>
      <c r="G162" s="340">
        <v>1650</v>
      </c>
      <c r="H162" s="354"/>
      <c r="I162" s="357"/>
      <c r="J162" s="357">
        <f t="shared" si="7"/>
        <v>0</v>
      </c>
      <c r="K162" s="316">
        <v>8.9</v>
      </c>
      <c r="L162" s="316">
        <f t="shared" si="9"/>
        <v>14685</v>
      </c>
    </row>
    <row r="163" spans="1:12" ht="12.75" customHeight="1" x14ac:dyDescent="0.2">
      <c r="A163" s="380">
        <v>158</v>
      </c>
      <c r="B163" s="322" t="s">
        <v>1264</v>
      </c>
      <c r="C163" s="323" t="s">
        <v>1265</v>
      </c>
      <c r="D163" s="323"/>
      <c r="E163" s="323"/>
      <c r="F163" s="323"/>
      <c r="G163" s="340">
        <v>170</v>
      </c>
      <c r="H163" s="354"/>
      <c r="I163" s="357"/>
      <c r="J163" s="357">
        <f t="shared" si="7"/>
        <v>0</v>
      </c>
      <c r="K163" s="316">
        <v>23</v>
      </c>
      <c r="L163" s="316">
        <f t="shared" si="9"/>
        <v>3910</v>
      </c>
    </row>
    <row r="164" spans="1:12" x14ac:dyDescent="0.2">
      <c r="A164" s="380">
        <v>159</v>
      </c>
      <c r="B164" s="322" t="s">
        <v>1271</v>
      </c>
      <c r="C164" s="323" t="s">
        <v>1315</v>
      </c>
      <c r="D164" s="323"/>
      <c r="E164" s="323"/>
      <c r="F164" s="323"/>
      <c r="G164" s="340">
        <v>180</v>
      </c>
      <c r="H164" s="354"/>
      <c r="I164" s="357"/>
      <c r="J164" s="357">
        <f t="shared" si="7"/>
        <v>0</v>
      </c>
      <c r="K164" s="316">
        <v>449.8</v>
      </c>
      <c r="L164" s="316">
        <f t="shared" si="9"/>
        <v>80964</v>
      </c>
    </row>
    <row r="165" spans="1:12" x14ac:dyDescent="0.2">
      <c r="A165" s="380">
        <v>160</v>
      </c>
      <c r="B165" s="333" t="s">
        <v>1304</v>
      </c>
      <c r="C165" s="334" t="s">
        <v>1316</v>
      </c>
      <c r="D165" s="334"/>
      <c r="E165" s="334"/>
      <c r="F165" s="334"/>
      <c r="G165" s="335">
        <v>15</v>
      </c>
      <c r="H165" s="353"/>
      <c r="I165" s="336"/>
      <c r="J165" s="357">
        <f t="shared" si="7"/>
        <v>0</v>
      </c>
      <c r="K165" s="336">
        <v>1595</v>
      </c>
      <c r="L165" s="336">
        <f t="shared" si="9"/>
        <v>23925</v>
      </c>
    </row>
    <row r="166" spans="1:12" ht="12.75" customHeight="1" x14ac:dyDescent="0.2">
      <c r="A166" s="380">
        <v>161</v>
      </c>
      <c r="B166" s="322" t="s">
        <v>91</v>
      </c>
      <c r="C166" s="323" t="s">
        <v>92</v>
      </c>
      <c r="D166" s="323"/>
      <c r="E166" s="323"/>
      <c r="F166" s="323"/>
      <c r="G166" s="340">
        <v>80</v>
      </c>
      <c r="H166" s="354"/>
      <c r="I166" s="357"/>
      <c r="J166" s="357">
        <f t="shared" si="7"/>
        <v>0</v>
      </c>
      <c r="K166" s="316">
        <v>148</v>
      </c>
      <c r="L166" s="316">
        <f t="shared" si="9"/>
        <v>11840</v>
      </c>
    </row>
    <row r="167" spans="1:12" ht="12.75" customHeight="1" x14ac:dyDescent="0.2">
      <c r="A167" s="380">
        <v>162</v>
      </c>
      <c r="B167" s="322" t="s">
        <v>91</v>
      </c>
      <c r="C167" s="323" t="s">
        <v>93</v>
      </c>
      <c r="D167" s="323"/>
      <c r="E167" s="323"/>
      <c r="F167" s="323"/>
      <c r="G167" s="340">
        <v>80</v>
      </c>
      <c r="H167" s="354"/>
      <c r="I167" s="357"/>
      <c r="J167" s="357">
        <f t="shared" si="7"/>
        <v>0</v>
      </c>
      <c r="K167" s="316">
        <v>106.02</v>
      </c>
      <c r="L167" s="316">
        <f t="shared" si="9"/>
        <v>8481.6</v>
      </c>
    </row>
    <row r="168" spans="1:12" ht="12.75" customHeight="1" x14ac:dyDescent="0.2">
      <c r="A168" s="380">
        <v>163</v>
      </c>
      <c r="B168" s="322" t="s">
        <v>303</v>
      </c>
      <c r="C168" s="323" t="s">
        <v>1246</v>
      </c>
      <c r="D168" s="323"/>
      <c r="E168" s="323"/>
      <c r="F168" s="323"/>
      <c r="G168" s="340">
        <v>800</v>
      </c>
      <c r="H168" s="354"/>
      <c r="I168" s="357"/>
      <c r="J168" s="357">
        <f t="shared" si="7"/>
        <v>0</v>
      </c>
      <c r="K168" s="316">
        <v>14.81</v>
      </c>
      <c r="L168" s="316">
        <f t="shared" si="9"/>
        <v>11848</v>
      </c>
    </row>
    <row r="169" spans="1:12" ht="12.75" customHeight="1" x14ac:dyDescent="0.2">
      <c r="A169" s="380">
        <v>164</v>
      </c>
      <c r="B169" s="322" t="s">
        <v>417</v>
      </c>
      <c r="C169" s="323" t="s">
        <v>199</v>
      </c>
      <c r="D169" s="323"/>
      <c r="E169" s="323"/>
      <c r="F169" s="323"/>
      <c r="G169" s="340">
        <v>16</v>
      </c>
      <c r="H169" s="354"/>
      <c r="I169" s="357"/>
      <c r="J169" s="357">
        <f t="shared" si="7"/>
        <v>0</v>
      </c>
      <c r="K169" s="316">
        <v>1214.94</v>
      </c>
      <c r="L169" s="316">
        <f t="shared" si="9"/>
        <v>19439.04</v>
      </c>
    </row>
    <row r="170" spans="1:12" ht="12.75" customHeight="1" x14ac:dyDescent="0.2">
      <c r="A170" s="380">
        <v>165</v>
      </c>
      <c r="B170" s="317" t="s">
        <v>366</v>
      </c>
      <c r="C170" s="324" t="s">
        <v>200</v>
      </c>
      <c r="D170" s="324"/>
      <c r="E170" s="324"/>
      <c r="F170" s="324"/>
      <c r="G170" s="363">
        <v>50</v>
      </c>
      <c r="H170" s="364"/>
      <c r="I170" s="365"/>
      <c r="J170" s="357">
        <f t="shared" si="7"/>
        <v>0</v>
      </c>
      <c r="K170" s="316">
        <v>80</v>
      </c>
      <c r="L170" s="316">
        <f t="shared" si="9"/>
        <v>4000</v>
      </c>
    </row>
    <row r="171" spans="1:12" ht="12.75" customHeight="1" x14ac:dyDescent="0.2">
      <c r="A171" s="380">
        <v>166</v>
      </c>
      <c r="B171" s="330" t="s">
        <v>188</v>
      </c>
      <c r="C171" s="329" t="s">
        <v>1275</v>
      </c>
      <c r="D171" s="329"/>
      <c r="E171" s="329"/>
      <c r="F171" s="329"/>
      <c r="G171" s="340">
        <v>250</v>
      </c>
      <c r="H171" s="354"/>
      <c r="I171" s="357"/>
      <c r="J171" s="357">
        <f t="shared" si="7"/>
        <v>0</v>
      </c>
      <c r="K171" s="316">
        <v>6.5</v>
      </c>
      <c r="L171" s="316">
        <f t="shared" si="9"/>
        <v>1625</v>
      </c>
    </row>
    <row r="172" spans="1:12" ht="12.75" customHeight="1" x14ac:dyDescent="0.2">
      <c r="A172" s="380">
        <v>167</v>
      </c>
      <c r="B172" s="322" t="s">
        <v>94</v>
      </c>
      <c r="C172" s="323" t="s">
        <v>95</v>
      </c>
      <c r="D172" s="323"/>
      <c r="E172" s="323"/>
      <c r="F172" s="323"/>
      <c r="G172" s="340">
        <v>12000</v>
      </c>
      <c r="H172" s="354"/>
      <c r="I172" s="357"/>
      <c r="J172" s="357">
        <f t="shared" si="7"/>
        <v>0</v>
      </c>
      <c r="K172" s="316">
        <v>0.99</v>
      </c>
      <c r="L172" s="316">
        <f t="shared" si="9"/>
        <v>11880</v>
      </c>
    </row>
    <row r="173" spans="1:12" ht="12.75" customHeight="1" x14ac:dyDescent="0.2">
      <c r="A173" s="380">
        <v>168</v>
      </c>
      <c r="B173" s="322" t="s">
        <v>189</v>
      </c>
      <c r="C173" s="337" t="s">
        <v>190</v>
      </c>
      <c r="D173" s="337"/>
      <c r="E173" s="337"/>
      <c r="F173" s="337"/>
      <c r="G173" s="340">
        <v>2800</v>
      </c>
      <c r="H173" s="354"/>
      <c r="I173" s="357"/>
      <c r="J173" s="357">
        <f t="shared" si="7"/>
        <v>0</v>
      </c>
      <c r="K173" s="316">
        <v>4.38</v>
      </c>
      <c r="L173" s="316">
        <f t="shared" si="9"/>
        <v>12264</v>
      </c>
    </row>
    <row r="174" spans="1:12" ht="12.75" customHeight="1" x14ac:dyDescent="0.2">
      <c r="A174" s="380">
        <v>169</v>
      </c>
      <c r="B174" s="322" t="s">
        <v>189</v>
      </c>
      <c r="C174" s="337" t="s">
        <v>191</v>
      </c>
      <c r="D174" s="337"/>
      <c r="E174" s="337"/>
      <c r="F174" s="337"/>
      <c r="G174" s="340">
        <v>3500</v>
      </c>
      <c r="H174" s="354"/>
      <c r="I174" s="357"/>
      <c r="J174" s="357">
        <f t="shared" si="7"/>
        <v>0</v>
      </c>
      <c r="K174" s="316">
        <v>12.95</v>
      </c>
      <c r="L174" s="316">
        <f t="shared" si="9"/>
        <v>45325</v>
      </c>
    </row>
    <row r="175" spans="1:12" ht="12.75" customHeight="1" x14ac:dyDescent="0.2">
      <c r="A175" s="380">
        <v>170</v>
      </c>
      <c r="B175" s="322" t="s">
        <v>192</v>
      </c>
      <c r="C175" s="337" t="s">
        <v>193</v>
      </c>
      <c r="D175" s="337"/>
      <c r="E175" s="337"/>
      <c r="F175" s="337"/>
      <c r="G175" s="340">
        <v>90</v>
      </c>
      <c r="H175" s="354"/>
      <c r="I175" s="357"/>
      <c r="J175" s="357">
        <f t="shared" si="7"/>
        <v>0</v>
      </c>
      <c r="K175" s="316">
        <v>9.44</v>
      </c>
      <c r="L175" s="316">
        <f t="shared" si="9"/>
        <v>849.59999999999991</v>
      </c>
    </row>
    <row r="176" spans="1:12" ht="12.75" customHeight="1" x14ac:dyDescent="0.2">
      <c r="A176" s="380">
        <v>171</v>
      </c>
      <c r="B176" s="322" t="s">
        <v>96</v>
      </c>
      <c r="C176" s="323" t="s">
        <v>97</v>
      </c>
      <c r="D176" s="323"/>
      <c r="E176" s="323"/>
      <c r="F176" s="323"/>
      <c r="G176" s="340">
        <v>190</v>
      </c>
      <c r="H176" s="354"/>
      <c r="I176" s="357"/>
      <c r="J176" s="357">
        <f t="shared" si="7"/>
        <v>0</v>
      </c>
      <c r="K176" s="316">
        <v>18.8</v>
      </c>
      <c r="L176" s="316">
        <f t="shared" si="9"/>
        <v>3572</v>
      </c>
    </row>
    <row r="177" spans="1:12" ht="12.75" customHeight="1" x14ac:dyDescent="0.2">
      <c r="A177" s="380">
        <v>172</v>
      </c>
      <c r="B177" s="322" t="s">
        <v>1266</v>
      </c>
      <c r="C177" s="323" t="s">
        <v>1267</v>
      </c>
      <c r="D177" s="323"/>
      <c r="E177" s="323"/>
      <c r="F177" s="323"/>
      <c r="G177" s="340">
        <v>10</v>
      </c>
      <c r="H177" s="354"/>
      <c r="I177" s="357"/>
      <c r="J177" s="357">
        <f t="shared" si="7"/>
        <v>0</v>
      </c>
      <c r="K177" s="316">
        <v>70</v>
      </c>
      <c r="L177" s="316">
        <f t="shared" si="9"/>
        <v>700</v>
      </c>
    </row>
    <row r="178" spans="1:12" ht="12.75" customHeight="1" x14ac:dyDescent="0.2">
      <c r="A178" s="380">
        <v>173</v>
      </c>
      <c r="B178" s="322" t="s">
        <v>98</v>
      </c>
      <c r="C178" s="323" t="s">
        <v>1247</v>
      </c>
      <c r="D178" s="323"/>
      <c r="E178" s="323"/>
      <c r="F178" s="323"/>
      <c r="G178" s="340">
        <v>2100</v>
      </c>
      <c r="H178" s="354"/>
      <c r="I178" s="357"/>
      <c r="J178" s="357">
        <f t="shared" si="7"/>
        <v>0</v>
      </c>
      <c r="K178" s="316">
        <v>3.2</v>
      </c>
      <c r="L178" s="316">
        <f t="shared" si="9"/>
        <v>6720</v>
      </c>
    </row>
    <row r="179" spans="1:12" ht="12.75" customHeight="1" x14ac:dyDescent="0.2">
      <c r="A179" s="380">
        <v>174</v>
      </c>
      <c r="B179" s="322" t="s">
        <v>99</v>
      </c>
      <c r="C179" s="323" t="s">
        <v>1248</v>
      </c>
      <c r="D179" s="323"/>
      <c r="E179" s="323"/>
      <c r="F179" s="323"/>
      <c r="G179" s="340">
        <v>6000</v>
      </c>
      <c r="H179" s="354"/>
      <c r="I179" s="357"/>
      <c r="J179" s="357">
        <f t="shared" si="7"/>
        <v>0</v>
      </c>
      <c r="K179" s="316">
        <v>6.63</v>
      </c>
      <c r="L179" s="316">
        <f t="shared" si="9"/>
        <v>39780</v>
      </c>
    </row>
    <row r="180" spans="1:12" ht="12.75" customHeight="1" x14ac:dyDescent="0.2">
      <c r="A180" s="380">
        <v>175</v>
      </c>
      <c r="B180" s="322" t="s">
        <v>100</v>
      </c>
      <c r="C180" s="323" t="s">
        <v>1249</v>
      </c>
      <c r="D180" s="323"/>
      <c r="E180" s="323"/>
      <c r="F180" s="323"/>
      <c r="G180" s="340">
        <v>650</v>
      </c>
      <c r="H180" s="354"/>
      <c r="I180" s="357"/>
      <c r="J180" s="357">
        <f t="shared" si="7"/>
        <v>0</v>
      </c>
      <c r="K180" s="316">
        <v>6</v>
      </c>
      <c r="L180" s="316">
        <f t="shared" si="9"/>
        <v>3900</v>
      </c>
    </row>
    <row r="181" spans="1:12" ht="12.75" customHeight="1" x14ac:dyDescent="0.2">
      <c r="A181" s="380">
        <v>176</v>
      </c>
      <c r="B181" s="322" t="s">
        <v>100</v>
      </c>
      <c r="C181" s="323" t="s">
        <v>101</v>
      </c>
      <c r="D181" s="323"/>
      <c r="E181" s="323"/>
      <c r="F181" s="323"/>
      <c r="G181" s="340">
        <v>650</v>
      </c>
      <c r="H181" s="354"/>
      <c r="I181" s="357"/>
      <c r="J181" s="357">
        <f t="shared" si="7"/>
        <v>0</v>
      </c>
      <c r="K181" s="316">
        <v>13.9</v>
      </c>
      <c r="L181" s="316">
        <f t="shared" si="9"/>
        <v>9035</v>
      </c>
    </row>
    <row r="182" spans="1:12" ht="12.75" customHeight="1" x14ac:dyDescent="0.2">
      <c r="A182" s="380">
        <v>177</v>
      </c>
      <c r="B182" s="322" t="s">
        <v>1319</v>
      </c>
      <c r="C182" s="323" t="s">
        <v>1320</v>
      </c>
      <c r="D182" s="323"/>
      <c r="E182" s="323"/>
      <c r="F182" s="323"/>
      <c r="G182" s="369">
        <v>6</v>
      </c>
      <c r="H182" s="370"/>
      <c r="I182" s="371"/>
      <c r="J182" s="357">
        <f t="shared" si="7"/>
        <v>0</v>
      </c>
      <c r="K182" s="341">
        <v>3915</v>
      </c>
      <c r="L182" s="341">
        <f t="shared" si="9"/>
        <v>23490</v>
      </c>
    </row>
    <row r="183" spans="1:12" ht="12.75" customHeight="1" x14ac:dyDescent="0.2">
      <c r="A183" s="380">
        <v>178</v>
      </c>
      <c r="B183" s="330" t="s">
        <v>194</v>
      </c>
      <c r="C183" s="329" t="s">
        <v>195</v>
      </c>
      <c r="D183" s="329"/>
      <c r="E183" s="329"/>
      <c r="F183" s="329"/>
      <c r="G183" s="340">
        <v>3400</v>
      </c>
      <c r="H183" s="354"/>
      <c r="I183" s="357"/>
      <c r="J183" s="357">
        <f t="shared" si="7"/>
        <v>0</v>
      </c>
      <c r="K183" s="316">
        <v>11.9</v>
      </c>
      <c r="L183" s="316">
        <f t="shared" si="9"/>
        <v>40460</v>
      </c>
    </row>
    <row r="184" spans="1:12" x14ac:dyDescent="0.2">
      <c r="A184" s="380">
        <v>179</v>
      </c>
      <c r="B184" s="322" t="s">
        <v>972</v>
      </c>
      <c r="C184" s="323" t="s">
        <v>409</v>
      </c>
      <c r="D184" s="323"/>
      <c r="E184" s="323"/>
      <c r="F184" s="323"/>
      <c r="G184" s="340">
        <v>40</v>
      </c>
      <c r="H184" s="354"/>
      <c r="I184" s="357"/>
      <c r="J184" s="357">
        <f t="shared" si="7"/>
        <v>0</v>
      </c>
      <c r="K184" s="316">
        <v>65</v>
      </c>
      <c r="L184" s="316">
        <f t="shared" si="9"/>
        <v>2600</v>
      </c>
    </row>
    <row r="185" spans="1:12" x14ac:dyDescent="0.2">
      <c r="A185" s="380">
        <v>180</v>
      </c>
      <c r="B185" s="322" t="s">
        <v>102</v>
      </c>
      <c r="C185" s="323" t="s">
        <v>103</v>
      </c>
      <c r="D185" s="323"/>
      <c r="E185" s="323"/>
      <c r="F185" s="323"/>
      <c r="G185" s="340">
        <v>600</v>
      </c>
      <c r="H185" s="354"/>
      <c r="I185" s="357"/>
      <c r="J185" s="357">
        <f t="shared" si="7"/>
        <v>0</v>
      </c>
      <c r="K185" s="316">
        <v>19</v>
      </c>
      <c r="L185" s="316">
        <f t="shared" si="9"/>
        <v>11400</v>
      </c>
    </row>
    <row r="186" spans="1:12" x14ac:dyDescent="0.2">
      <c r="A186" s="380">
        <v>181</v>
      </c>
      <c r="B186" s="322" t="s">
        <v>958</v>
      </c>
      <c r="C186" s="323" t="s">
        <v>959</v>
      </c>
      <c r="D186" s="323"/>
      <c r="E186" s="323"/>
      <c r="F186" s="323"/>
      <c r="G186" s="340">
        <v>3700</v>
      </c>
      <c r="H186" s="354"/>
      <c r="I186" s="357"/>
      <c r="J186" s="357">
        <f t="shared" si="7"/>
        <v>0</v>
      </c>
      <c r="K186" s="316">
        <v>10.5</v>
      </c>
      <c r="L186" s="316">
        <f t="shared" si="9"/>
        <v>38850</v>
      </c>
    </row>
    <row r="187" spans="1:12" x14ac:dyDescent="0.2">
      <c r="A187" s="380">
        <v>182</v>
      </c>
      <c r="B187" s="322" t="s">
        <v>104</v>
      </c>
      <c r="C187" s="323" t="s">
        <v>105</v>
      </c>
      <c r="D187" s="323"/>
      <c r="E187" s="323"/>
      <c r="F187" s="323"/>
      <c r="G187" s="340">
        <v>1700</v>
      </c>
      <c r="H187" s="354"/>
      <c r="I187" s="357"/>
      <c r="J187" s="357">
        <f t="shared" si="7"/>
        <v>0</v>
      </c>
      <c r="K187" s="316">
        <v>13.8</v>
      </c>
      <c r="L187" s="316">
        <f t="shared" si="9"/>
        <v>23460</v>
      </c>
    </row>
    <row r="188" spans="1:12" x14ac:dyDescent="0.2">
      <c r="A188" s="380">
        <v>183</v>
      </c>
      <c r="B188" s="322" t="s">
        <v>106</v>
      </c>
      <c r="C188" s="323" t="s">
        <v>107</v>
      </c>
      <c r="D188" s="323"/>
      <c r="E188" s="323"/>
      <c r="F188" s="323"/>
      <c r="G188" s="340">
        <v>550</v>
      </c>
      <c r="H188" s="354"/>
      <c r="I188" s="357"/>
      <c r="J188" s="357">
        <f t="shared" si="7"/>
        <v>0</v>
      </c>
      <c r="K188" s="316">
        <v>9.7799999999999994</v>
      </c>
      <c r="L188" s="316">
        <f t="shared" si="9"/>
        <v>5379</v>
      </c>
    </row>
    <row r="189" spans="1:12" x14ac:dyDescent="0.2">
      <c r="A189" s="380">
        <v>184</v>
      </c>
      <c r="B189" s="322" t="s">
        <v>106</v>
      </c>
      <c r="C189" s="323" t="s">
        <v>1250</v>
      </c>
      <c r="D189" s="323"/>
      <c r="E189" s="323"/>
      <c r="F189" s="323"/>
      <c r="G189" s="340">
        <v>700</v>
      </c>
      <c r="H189" s="354"/>
      <c r="I189" s="357"/>
      <c r="J189" s="357">
        <f t="shared" si="7"/>
        <v>0</v>
      </c>
      <c r="K189" s="316">
        <v>7.12</v>
      </c>
      <c r="L189" s="316">
        <f t="shared" si="9"/>
        <v>4984</v>
      </c>
    </row>
    <row r="190" spans="1:12" ht="12.75" customHeight="1" x14ac:dyDescent="0.2">
      <c r="A190" s="380">
        <v>185</v>
      </c>
      <c r="B190" s="317" t="s">
        <v>110</v>
      </c>
      <c r="C190" s="318" t="s">
        <v>111</v>
      </c>
      <c r="D190" s="318"/>
      <c r="E190" s="318"/>
      <c r="F190" s="318"/>
      <c r="G190" s="363">
        <v>600</v>
      </c>
      <c r="H190" s="364"/>
      <c r="I190" s="365"/>
      <c r="J190" s="357">
        <f t="shared" si="7"/>
        <v>0</v>
      </c>
      <c r="K190" s="316">
        <v>507.73</v>
      </c>
      <c r="L190" s="316">
        <f t="shared" si="9"/>
        <v>304638</v>
      </c>
    </row>
    <row r="191" spans="1:12" ht="12.75" customHeight="1" x14ac:dyDescent="0.2">
      <c r="A191" s="380">
        <v>186</v>
      </c>
      <c r="B191" s="317" t="s">
        <v>110</v>
      </c>
      <c r="C191" s="318" t="s">
        <v>112</v>
      </c>
      <c r="D191" s="318"/>
      <c r="E191" s="318"/>
      <c r="F191" s="318"/>
      <c r="G191" s="363">
        <v>860</v>
      </c>
      <c r="H191" s="364"/>
      <c r="I191" s="365"/>
      <c r="J191" s="357">
        <f t="shared" si="7"/>
        <v>0</v>
      </c>
      <c r="K191" s="316">
        <v>1248.45</v>
      </c>
      <c r="L191" s="316">
        <f t="shared" si="9"/>
        <v>1073667</v>
      </c>
    </row>
    <row r="192" spans="1:12" ht="12.75" customHeight="1" x14ac:dyDescent="0.2">
      <c r="A192" s="380">
        <v>187</v>
      </c>
      <c r="B192" s="317" t="s">
        <v>113</v>
      </c>
      <c r="C192" s="318" t="s">
        <v>1278</v>
      </c>
      <c r="D192" s="318"/>
      <c r="E192" s="318"/>
      <c r="F192" s="318"/>
      <c r="G192" s="363">
        <v>2400</v>
      </c>
      <c r="H192" s="364"/>
      <c r="I192" s="365"/>
      <c r="J192" s="357">
        <f t="shared" si="7"/>
        <v>0</v>
      </c>
      <c r="K192" s="316">
        <v>508.45</v>
      </c>
      <c r="L192" s="316">
        <f t="shared" si="9"/>
        <v>1220280</v>
      </c>
    </row>
    <row r="193" spans="1:13" ht="12.75" customHeight="1" x14ac:dyDescent="0.2">
      <c r="A193" s="380">
        <v>188</v>
      </c>
      <c r="B193" s="317" t="s">
        <v>114</v>
      </c>
      <c r="C193" s="318" t="s">
        <v>115</v>
      </c>
      <c r="D193" s="318"/>
      <c r="E193" s="318"/>
      <c r="F193" s="318"/>
      <c r="G193" s="363">
        <v>550</v>
      </c>
      <c r="H193" s="364"/>
      <c r="I193" s="365"/>
      <c r="J193" s="357">
        <f t="shared" si="7"/>
        <v>0</v>
      </c>
      <c r="K193" s="316">
        <v>181.14</v>
      </c>
      <c r="L193" s="316">
        <f t="shared" si="9"/>
        <v>99626.999999999985</v>
      </c>
    </row>
    <row r="194" spans="1:13" ht="12.75" customHeight="1" x14ac:dyDescent="0.2">
      <c r="A194" s="380">
        <v>189</v>
      </c>
      <c r="B194" s="317" t="s">
        <v>116</v>
      </c>
      <c r="C194" s="318" t="s">
        <v>202</v>
      </c>
      <c r="D194" s="318"/>
      <c r="E194" s="318"/>
      <c r="F194" s="318"/>
      <c r="G194" s="363">
        <v>500</v>
      </c>
      <c r="H194" s="364"/>
      <c r="I194" s="365"/>
      <c r="J194" s="357">
        <f t="shared" si="7"/>
        <v>0</v>
      </c>
      <c r="K194" s="316">
        <v>314.87</v>
      </c>
      <c r="L194" s="316">
        <f t="shared" si="9"/>
        <v>157435</v>
      </c>
    </row>
    <row r="195" spans="1:13" x14ac:dyDescent="0.2">
      <c r="A195" s="380">
        <v>190</v>
      </c>
      <c r="B195" s="317" t="s">
        <v>116</v>
      </c>
      <c r="C195" s="318" t="s">
        <v>117</v>
      </c>
      <c r="D195" s="318"/>
      <c r="E195" s="318"/>
      <c r="F195" s="318"/>
      <c r="G195" s="363">
        <v>700</v>
      </c>
      <c r="H195" s="364"/>
      <c r="I195" s="365"/>
      <c r="J195" s="357">
        <f t="shared" si="7"/>
        <v>0</v>
      </c>
      <c r="K195" s="316">
        <v>1181.19</v>
      </c>
      <c r="L195" s="316">
        <f t="shared" si="9"/>
        <v>826833</v>
      </c>
    </row>
    <row r="196" spans="1:13" s="339" customFormat="1" x14ac:dyDescent="0.2">
      <c r="A196" s="380">
        <v>191</v>
      </c>
      <c r="B196" s="338" t="s">
        <v>1297</v>
      </c>
      <c r="C196" s="324" t="s">
        <v>1299</v>
      </c>
      <c r="D196" s="324"/>
      <c r="E196" s="324"/>
      <c r="F196" s="324"/>
      <c r="G196" s="324">
        <v>5</v>
      </c>
      <c r="H196" s="352"/>
      <c r="I196" s="316"/>
      <c r="J196" s="357">
        <f t="shared" si="7"/>
        <v>0</v>
      </c>
      <c r="K196" s="316">
        <v>1329</v>
      </c>
      <c r="L196" s="316">
        <f t="shared" si="9"/>
        <v>6645</v>
      </c>
      <c r="M196" s="350"/>
    </row>
    <row r="197" spans="1:13" x14ac:dyDescent="0.2">
      <c r="A197" s="380">
        <v>192</v>
      </c>
      <c r="B197" s="322" t="s">
        <v>196</v>
      </c>
      <c r="C197" s="337" t="s">
        <v>197</v>
      </c>
      <c r="D197" s="337"/>
      <c r="E197" s="337"/>
      <c r="F197" s="337"/>
      <c r="G197" s="340">
        <v>230</v>
      </c>
      <c r="H197" s="354"/>
      <c r="I197" s="357"/>
      <c r="J197" s="357">
        <f t="shared" si="7"/>
        <v>0</v>
      </c>
      <c r="K197" s="316">
        <v>28</v>
      </c>
      <c r="L197" s="316">
        <f t="shared" si="9"/>
        <v>6440</v>
      </c>
    </row>
    <row r="198" spans="1:13" x14ac:dyDescent="0.2">
      <c r="A198" s="380">
        <v>193</v>
      </c>
      <c r="B198" s="322" t="s">
        <v>196</v>
      </c>
      <c r="C198" s="337" t="s">
        <v>198</v>
      </c>
      <c r="D198" s="337"/>
      <c r="E198" s="337"/>
      <c r="F198" s="337"/>
      <c r="G198" s="340">
        <v>350</v>
      </c>
      <c r="H198" s="354"/>
      <c r="I198" s="357"/>
      <c r="J198" s="357">
        <f t="shared" si="7"/>
        <v>0</v>
      </c>
      <c r="K198" s="316">
        <v>44.5</v>
      </c>
      <c r="L198" s="316">
        <f t="shared" si="9"/>
        <v>15575</v>
      </c>
    </row>
    <row r="199" spans="1:13" x14ac:dyDescent="0.2">
      <c r="A199" s="380">
        <v>194</v>
      </c>
      <c r="B199" s="322" t="s">
        <v>451</v>
      </c>
      <c r="C199" s="323" t="s">
        <v>240</v>
      </c>
      <c r="D199" s="323"/>
      <c r="E199" s="323"/>
      <c r="F199" s="323"/>
      <c r="G199" s="340">
        <v>65</v>
      </c>
      <c r="H199" s="354"/>
      <c r="I199" s="357"/>
      <c r="J199" s="357">
        <f t="shared" ref="J199:J262" si="10">H199*I199</f>
        <v>0</v>
      </c>
      <c r="K199" s="316">
        <v>900</v>
      </c>
      <c r="L199" s="316">
        <f t="shared" si="9"/>
        <v>58500</v>
      </c>
    </row>
    <row r="200" spans="1:13" ht="12.75" customHeight="1" x14ac:dyDescent="0.2">
      <c r="A200" s="380">
        <v>195</v>
      </c>
      <c r="B200" s="317" t="s">
        <v>128</v>
      </c>
      <c r="C200" s="318" t="s">
        <v>129</v>
      </c>
      <c r="D200" s="318"/>
      <c r="E200" s="318"/>
      <c r="F200" s="318"/>
      <c r="G200" s="363">
        <v>120</v>
      </c>
      <c r="H200" s="364"/>
      <c r="I200" s="365"/>
      <c r="J200" s="357">
        <f t="shared" si="10"/>
        <v>0</v>
      </c>
      <c r="K200" s="316">
        <v>275.93</v>
      </c>
      <c r="L200" s="316">
        <f t="shared" si="9"/>
        <v>33111.599999999999</v>
      </c>
    </row>
    <row r="201" spans="1:13" ht="12.75" customHeight="1" x14ac:dyDescent="0.2">
      <c r="A201" s="380">
        <v>196</v>
      </c>
      <c r="B201" s="317" t="s">
        <v>128</v>
      </c>
      <c r="C201" s="318" t="s">
        <v>130</v>
      </c>
      <c r="D201" s="318"/>
      <c r="E201" s="318"/>
      <c r="F201" s="318"/>
      <c r="G201" s="363">
        <v>850</v>
      </c>
      <c r="H201" s="364"/>
      <c r="I201" s="365"/>
      <c r="J201" s="357">
        <f t="shared" si="10"/>
        <v>0</v>
      </c>
      <c r="K201" s="316">
        <v>98.94</v>
      </c>
      <c r="L201" s="316">
        <f t="shared" ref="L201:L249" si="11">G201*K201</f>
        <v>84099</v>
      </c>
    </row>
    <row r="202" spans="1:13" ht="12.75" customHeight="1" x14ac:dyDescent="0.2">
      <c r="A202" s="380">
        <v>197</v>
      </c>
      <c r="B202" s="317" t="s">
        <v>131</v>
      </c>
      <c r="C202" s="318" t="s">
        <v>132</v>
      </c>
      <c r="D202" s="318"/>
      <c r="E202" s="318"/>
      <c r="F202" s="318"/>
      <c r="G202" s="363">
        <v>130</v>
      </c>
      <c r="H202" s="364"/>
      <c r="I202" s="365"/>
      <c r="J202" s="357">
        <f t="shared" si="10"/>
        <v>0</v>
      </c>
      <c r="K202" s="316">
        <v>275.99</v>
      </c>
      <c r="L202" s="316">
        <f t="shared" si="11"/>
        <v>35878.700000000004</v>
      </c>
    </row>
    <row r="203" spans="1:13" ht="12.75" customHeight="1" x14ac:dyDescent="0.2">
      <c r="A203" s="380">
        <v>198</v>
      </c>
      <c r="B203" s="317" t="s">
        <v>131</v>
      </c>
      <c r="C203" s="318" t="s">
        <v>133</v>
      </c>
      <c r="D203" s="318"/>
      <c r="E203" s="318"/>
      <c r="F203" s="318"/>
      <c r="G203" s="363">
        <v>600</v>
      </c>
      <c r="H203" s="364"/>
      <c r="I203" s="365"/>
      <c r="J203" s="357">
        <f t="shared" si="10"/>
        <v>0</v>
      </c>
      <c r="K203" s="316">
        <v>97.4</v>
      </c>
      <c r="L203" s="316">
        <f t="shared" si="11"/>
        <v>58440</v>
      </c>
    </row>
    <row r="204" spans="1:13" x14ac:dyDescent="0.2">
      <c r="A204" s="380">
        <v>199</v>
      </c>
      <c r="B204" s="322" t="s">
        <v>420</v>
      </c>
      <c r="C204" s="323" t="s">
        <v>242</v>
      </c>
      <c r="D204" s="323"/>
      <c r="E204" s="323"/>
      <c r="F204" s="323"/>
      <c r="G204" s="340">
        <v>170</v>
      </c>
      <c r="H204" s="354"/>
      <c r="I204" s="357"/>
      <c r="J204" s="357">
        <f t="shared" si="10"/>
        <v>0</v>
      </c>
      <c r="K204" s="316">
        <v>485.77</v>
      </c>
      <c r="L204" s="316">
        <f t="shared" si="11"/>
        <v>82580.899999999994</v>
      </c>
    </row>
    <row r="205" spans="1:13" ht="15.75" customHeight="1" x14ac:dyDescent="0.2">
      <c r="A205" s="380">
        <v>200</v>
      </c>
      <c r="B205" s="322" t="s">
        <v>136</v>
      </c>
      <c r="C205" s="323" t="s">
        <v>1253</v>
      </c>
      <c r="D205" s="323"/>
      <c r="E205" s="323"/>
      <c r="F205" s="323"/>
      <c r="G205" s="340">
        <v>900</v>
      </c>
      <c r="H205" s="354"/>
      <c r="I205" s="357"/>
      <c r="J205" s="357">
        <f t="shared" si="10"/>
        <v>0</v>
      </c>
      <c r="K205" s="316">
        <v>84</v>
      </c>
      <c r="L205" s="316">
        <f t="shared" si="11"/>
        <v>75600</v>
      </c>
    </row>
    <row r="206" spans="1:13" x14ac:dyDescent="0.2">
      <c r="A206" s="380">
        <v>201</v>
      </c>
      <c r="B206" s="322" t="s">
        <v>136</v>
      </c>
      <c r="C206" s="323" t="s">
        <v>406</v>
      </c>
      <c r="D206" s="323"/>
      <c r="E206" s="323"/>
      <c r="F206" s="323"/>
      <c r="G206" s="340">
        <v>1800</v>
      </c>
      <c r="H206" s="354"/>
      <c r="I206" s="357"/>
      <c r="J206" s="357">
        <f t="shared" si="10"/>
        <v>0</v>
      </c>
      <c r="K206" s="316">
        <v>15</v>
      </c>
      <c r="L206" s="316">
        <f t="shared" si="11"/>
        <v>27000</v>
      </c>
    </row>
    <row r="207" spans="1:13" x14ac:dyDescent="0.2">
      <c r="A207" s="380">
        <v>202</v>
      </c>
      <c r="B207" s="317" t="s">
        <v>137</v>
      </c>
      <c r="C207" s="318" t="s">
        <v>1254</v>
      </c>
      <c r="D207" s="318"/>
      <c r="E207" s="318"/>
      <c r="F207" s="318"/>
      <c r="G207" s="363">
        <v>1800</v>
      </c>
      <c r="H207" s="364"/>
      <c r="I207" s="365"/>
      <c r="J207" s="357">
        <f t="shared" si="10"/>
        <v>0</v>
      </c>
      <c r="K207" s="316">
        <v>14.63</v>
      </c>
      <c r="L207" s="316">
        <f t="shared" si="11"/>
        <v>26334</v>
      </c>
    </row>
    <row r="208" spans="1:13" ht="12.75" customHeight="1" x14ac:dyDescent="0.2">
      <c r="A208" s="380">
        <v>203</v>
      </c>
      <c r="B208" s="317" t="s">
        <v>138</v>
      </c>
      <c r="C208" s="318" t="s">
        <v>139</v>
      </c>
      <c r="D208" s="318"/>
      <c r="E208" s="318"/>
      <c r="F208" s="318"/>
      <c r="G208" s="363">
        <v>120</v>
      </c>
      <c r="H208" s="364"/>
      <c r="I208" s="365"/>
      <c r="J208" s="357">
        <f t="shared" si="10"/>
        <v>0</v>
      </c>
      <c r="K208" s="316">
        <v>660</v>
      </c>
      <c r="L208" s="316">
        <f t="shared" si="11"/>
        <v>79200</v>
      </c>
    </row>
    <row r="209" spans="1:13" ht="12.75" customHeight="1" x14ac:dyDescent="0.2">
      <c r="A209" s="380">
        <v>204</v>
      </c>
      <c r="B209" s="317" t="s">
        <v>138</v>
      </c>
      <c r="C209" s="318" t="s">
        <v>140</v>
      </c>
      <c r="D209" s="318"/>
      <c r="E209" s="318"/>
      <c r="F209" s="318"/>
      <c r="G209" s="363">
        <v>400</v>
      </c>
      <c r="H209" s="364"/>
      <c r="I209" s="365"/>
      <c r="J209" s="357">
        <f t="shared" si="10"/>
        <v>0</v>
      </c>
      <c r="K209" s="316">
        <v>685</v>
      </c>
      <c r="L209" s="316">
        <f t="shared" si="11"/>
        <v>274000</v>
      </c>
    </row>
    <row r="210" spans="1:13" ht="12.75" customHeight="1" x14ac:dyDescent="0.2">
      <c r="A210" s="380">
        <v>205</v>
      </c>
      <c r="B210" s="317" t="s">
        <v>141</v>
      </c>
      <c r="C210" s="318" t="s">
        <v>142</v>
      </c>
      <c r="D210" s="318"/>
      <c r="E210" s="318"/>
      <c r="F210" s="318"/>
      <c r="G210" s="363">
        <v>650</v>
      </c>
      <c r="H210" s="364"/>
      <c r="I210" s="365"/>
      <c r="J210" s="357">
        <f t="shared" si="10"/>
        <v>0</v>
      </c>
      <c r="K210" s="316">
        <v>639.19000000000005</v>
      </c>
      <c r="L210" s="316">
        <f t="shared" si="11"/>
        <v>415473.50000000006</v>
      </c>
    </row>
    <row r="211" spans="1:13" ht="12.75" customHeight="1" x14ac:dyDescent="0.2">
      <c r="A211" s="380">
        <v>206</v>
      </c>
      <c r="B211" s="317" t="s">
        <v>143</v>
      </c>
      <c r="C211" s="318" t="s">
        <v>144</v>
      </c>
      <c r="D211" s="318"/>
      <c r="E211" s="318"/>
      <c r="F211" s="318"/>
      <c r="G211" s="363">
        <v>700</v>
      </c>
      <c r="H211" s="364"/>
      <c r="I211" s="365"/>
      <c r="J211" s="357">
        <f t="shared" si="10"/>
        <v>0</v>
      </c>
      <c r="K211" s="316">
        <v>154.28</v>
      </c>
      <c r="L211" s="316">
        <f t="shared" si="11"/>
        <v>107996</v>
      </c>
    </row>
    <row r="212" spans="1:13" ht="12.75" customHeight="1" x14ac:dyDescent="0.2">
      <c r="A212" s="380">
        <v>207</v>
      </c>
      <c r="B212" s="317" t="s">
        <v>143</v>
      </c>
      <c r="C212" s="318" t="s">
        <v>145</v>
      </c>
      <c r="D212" s="318"/>
      <c r="E212" s="318"/>
      <c r="F212" s="318"/>
      <c r="G212" s="363">
        <v>100</v>
      </c>
      <c r="H212" s="364"/>
      <c r="I212" s="365"/>
      <c r="J212" s="357">
        <f t="shared" si="10"/>
        <v>0</v>
      </c>
      <c r="K212" s="316">
        <v>126.22</v>
      </c>
      <c r="L212" s="316">
        <f t="shared" si="11"/>
        <v>12622</v>
      </c>
    </row>
    <row r="213" spans="1:13" ht="29.25" customHeight="1" x14ac:dyDescent="0.2">
      <c r="A213" s="380">
        <v>208</v>
      </c>
      <c r="B213" s="322" t="s">
        <v>1268</v>
      </c>
      <c r="C213" s="323" t="s">
        <v>1361</v>
      </c>
      <c r="D213" s="323" t="s">
        <v>1360</v>
      </c>
      <c r="E213" s="323" t="s">
        <v>1334</v>
      </c>
      <c r="F213" s="323" t="s">
        <v>1335</v>
      </c>
      <c r="G213" s="340">
        <v>500</v>
      </c>
      <c r="H213" s="354">
        <v>500</v>
      </c>
      <c r="I213" s="357">
        <v>69.900000000000006</v>
      </c>
      <c r="J213" s="357">
        <f t="shared" si="10"/>
        <v>34950</v>
      </c>
      <c r="K213" s="316">
        <v>99</v>
      </c>
      <c r="L213" s="316">
        <f t="shared" si="11"/>
        <v>49500</v>
      </c>
      <c r="M213" s="350" t="str">
        <f t="shared" ref="M213:M232" si="12">slovimaEUR(J213)</f>
        <v>tridesetčetirihiljadedevetstotinapedeseteura  i nulacenti</v>
      </c>
    </row>
    <row r="214" spans="1:13" ht="12.75" customHeight="1" x14ac:dyDescent="0.2">
      <c r="A214" s="380">
        <v>209</v>
      </c>
      <c r="B214" s="322" t="s">
        <v>146</v>
      </c>
      <c r="C214" s="323" t="s">
        <v>309</v>
      </c>
      <c r="D214" s="323"/>
      <c r="E214" s="323"/>
      <c r="F214" s="323"/>
      <c r="G214" s="340">
        <v>2</v>
      </c>
      <c r="H214" s="354"/>
      <c r="I214" s="357"/>
      <c r="J214" s="357">
        <f t="shared" si="10"/>
        <v>0</v>
      </c>
      <c r="K214" s="316">
        <v>140</v>
      </c>
      <c r="L214" s="316">
        <f t="shared" si="11"/>
        <v>280</v>
      </c>
    </row>
    <row r="215" spans="1:13" ht="12.75" customHeight="1" x14ac:dyDescent="0.2">
      <c r="A215" s="380">
        <v>210</v>
      </c>
      <c r="B215" s="322" t="s">
        <v>146</v>
      </c>
      <c r="C215" s="323" t="s">
        <v>1321</v>
      </c>
      <c r="D215" s="323"/>
      <c r="E215" s="323"/>
      <c r="F215" s="323"/>
      <c r="G215" s="340">
        <v>130</v>
      </c>
      <c r="H215" s="354"/>
      <c r="I215" s="357"/>
      <c r="J215" s="357">
        <f t="shared" si="10"/>
        <v>0</v>
      </c>
      <c r="K215" s="316">
        <v>26.95</v>
      </c>
      <c r="L215" s="316">
        <f t="shared" si="11"/>
        <v>3503.5</v>
      </c>
    </row>
    <row r="216" spans="1:13" ht="12.75" customHeight="1" x14ac:dyDescent="0.2">
      <c r="A216" s="380">
        <v>211</v>
      </c>
      <c r="B216" s="322" t="s">
        <v>146</v>
      </c>
      <c r="C216" s="323" t="s">
        <v>147</v>
      </c>
      <c r="D216" s="323"/>
      <c r="E216" s="323"/>
      <c r="F216" s="323"/>
      <c r="G216" s="340">
        <v>450</v>
      </c>
      <c r="H216" s="354"/>
      <c r="I216" s="357"/>
      <c r="J216" s="357">
        <f t="shared" si="10"/>
        <v>0</v>
      </c>
      <c r="K216" s="316">
        <v>102.28</v>
      </c>
      <c r="L216" s="316">
        <f t="shared" si="11"/>
        <v>46026</v>
      </c>
    </row>
    <row r="217" spans="1:13" ht="12.75" customHeight="1" x14ac:dyDescent="0.2">
      <c r="A217" s="380">
        <v>212</v>
      </c>
      <c r="B217" s="322" t="s">
        <v>146</v>
      </c>
      <c r="C217" s="323" t="s">
        <v>148</v>
      </c>
      <c r="D217" s="323"/>
      <c r="E217" s="323"/>
      <c r="F217" s="323"/>
      <c r="G217" s="340">
        <v>160</v>
      </c>
      <c r="H217" s="354"/>
      <c r="I217" s="357"/>
      <c r="J217" s="357">
        <f t="shared" si="10"/>
        <v>0</v>
      </c>
      <c r="K217" s="316">
        <v>54.17</v>
      </c>
      <c r="L217" s="316">
        <f t="shared" si="11"/>
        <v>8667.2000000000007</v>
      </c>
    </row>
    <row r="218" spans="1:13" ht="12.75" customHeight="1" x14ac:dyDescent="0.2">
      <c r="A218" s="380">
        <v>213</v>
      </c>
      <c r="B218" s="322" t="s">
        <v>146</v>
      </c>
      <c r="C218" s="323" t="s">
        <v>149</v>
      </c>
      <c r="D218" s="323"/>
      <c r="E218" s="323"/>
      <c r="F218" s="323"/>
      <c r="G218" s="340">
        <v>150</v>
      </c>
      <c r="H218" s="354"/>
      <c r="I218" s="357"/>
      <c r="J218" s="357">
        <f t="shared" si="10"/>
        <v>0</v>
      </c>
      <c r="K218" s="316">
        <v>102.67</v>
      </c>
      <c r="L218" s="316">
        <f t="shared" si="11"/>
        <v>15400.5</v>
      </c>
    </row>
    <row r="219" spans="1:13" x14ac:dyDescent="0.2">
      <c r="A219" s="380">
        <v>214</v>
      </c>
      <c r="B219" s="322" t="s">
        <v>961</v>
      </c>
      <c r="C219" s="323" t="s">
        <v>962</v>
      </c>
      <c r="D219" s="323"/>
      <c r="E219" s="323"/>
      <c r="F219" s="323"/>
      <c r="G219" s="340">
        <v>15</v>
      </c>
      <c r="H219" s="354"/>
      <c r="I219" s="357"/>
      <c r="J219" s="357">
        <f t="shared" si="10"/>
        <v>0</v>
      </c>
      <c r="K219" s="316">
        <v>840.08</v>
      </c>
      <c r="L219" s="316">
        <f t="shared" si="11"/>
        <v>12601.2</v>
      </c>
    </row>
    <row r="220" spans="1:13" ht="12.75" customHeight="1" x14ac:dyDescent="0.2">
      <c r="A220" s="380">
        <v>215</v>
      </c>
      <c r="B220" s="317" t="s">
        <v>155</v>
      </c>
      <c r="C220" s="318" t="s">
        <v>156</v>
      </c>
      <c r="D220" s="318"/>
      <c r="E220" s="318"/>
      <c r="F220" s="318"/>
      <c r="G220" s="363">
        <v>350</v>
      </c>
      <c r="H220" s="364"/>
      <c r="I220" s="365"/>
      <c r="J220" s="357">
        <f t="shared" si="10"/>
        <v>0</v>
      </c>
      <c r="K220" s="316">
        <v>428.5</v>
      </c>
      <c r="L220" s="316">
        <f t="shared" si="11"/>
        <v>149975</v>
      </c>
    </row>
    <row r="221" spans="1:13" ht="12.75" customHeight="1" x14ac:dyDescent="0.2">
      <c r="A221" s="380">
        <v>216</v>
      </c>
      <c r="B221" s="317" t="s">
        <v>155</v>
      </c>
      <c r="C221" s="318" t="s">
        <v>157</v>
      </c>
      <c r="D221" s="318"/>
      <c r="E221" s="318"/>
      <c r="F221" s="318"/>
      <c r="G221" s="363">
        <v>850</v>
      </c>
      <c r="H221" s="364"/>
      <c r="I221" s="365"/>
      <c r="J221" s="357">
        <f t="shared" si="10"/>
        <v>0</v>
      </c>
      <c r="K221" s="316">
        <v>873.99</v>
      </c>
      <c r="L221" s="316">
        <f t="shared" si="11"/>
        <v>742891.5</v>
      </c>
    </row>
    <row r="222" spans="1:13" s="321" customFormat="1" ht="29.25" customHeight="1" x14ac:dyDescent="0.2">
      <c r="A222" s="380">
        <v>217</v>
      </c>
      <c r="B222" s="317" t="s">
        <v>411</v>
      </c>
      <c r="C222" s="318" t="s">
        <v>412</v>
      </c>
      <c r="D222" s="318" t="s">
        <v>1342</v>
      </c>
      <c r="E222" s="318" t="s">
        <v>1343</v>
      </c>
      <c r="F222" s="318" t="s">
        <v>1335</v>
      </c>
      <c r="G222" s="363">
        <v>950</v>
      </c>
      <c r="H222" s="364">
        <v>950</v>
      </c>
      <c r="I222" s="365">
        <v>508.13</v>
      </c>
      <c r="J222" s="357">
        <f t="shared" si="10"/>
        <v>482723.5</v>
      </c>
      <c r="K222" s="320">
        <v>508.13</v>
      </c>
      <c r="L222" s="316">
        <f t="shared" si="11"/>
        <v>482723.5</v>
      </c>
      <c r="M222" s="350" t="str">
        <f t="shared" si="12"/>
        <v>četiristotineosamdesetdvijehiljadesedamstotinadvadesettrieura  i pedesetcenti</v>
      </c>
    </row>
    <row r="223" spans="1:13" s="321" customFormat="1" ht="12.75" customHeight="1" x14ac:dyDescent="0.2">
      <c r="A223" s="380">
        <v>218</v>
      </c>
      <c r="B223" s="322" t="s">
        <v>495</v>
      </c>
      <c r="C223" s="323" t="s">
        <v>496</v>
      </c>
      <c r="D223" s="323"/>
      <c r="E223" s="323"/>
      <c r="F223" s="323"/>
      <c r="G223" s="340">
        <v>225</v>
      </c>
      <c r="H223" s="354"/>
      <c r="I223" s="357"/>
      <c r="J223" s="357">
        <f t="shared" si="10"/>
        <v>0</v>
      </c>
      <c r="K223" s="320">
        <v>897.7</v>
      </c>
      <c r="L223" s="316">
        <f t="shared" si="11"/>
        <v>201982.5</v>
      </c>
      <c r="M223" s="350"/>
    </row>
    <row r="224" spans="1:13" s="321" customFormat="1" ht="32.25" customHeight="1" x14ac:dyDescent="0.2">
      <c r="A224" s="380">
        <v>219</v>
      </c>
      <c r="B224" s="317" t="s">
        <v>1296</v>
      </c>
      <c r="C224" s="324" t="s">
        <v>1298</v>
      </c>
      <c r="D224" s="324" t="s">
        <v>1344</v>
      </c>
      <c r="E224" s="324" t="s">
        <v>1343</v>
      </c>
      <c r="F224" s="324" t="s">
        <v>1335</v>
      </c>
      <c r="G224" s="324">
        <v>12</v>
      </c>
      <c r="H224" s="352">
        <v>12</v>
      </c>
      <c r="I224" s="316">
        <v>1030</v>
      </c>
      <c r="J224" s="357">
        <f t="shared" si="10"/>
        <v>12360</v>
      </c>
      <c r="K224" s="316">
        <v>1030</v>
      </c>
      <c r="L224" s="316">
        <f t="shared" si="11"/>
        <v>12360</v>
      </c>
      <c r="M224" s="350" t="str">
        <f t="shared" si="12"/>
        <v>dvanaesthiljadatristotinešestdeseteura  i nulacenti</v>
      </c>
    </row>
    <row r="225" spans="1:13" ht="12.75" customHeight="1" x14ac:dyDescent="0.2">
      <c r="A225" s="380">
        <v>220</v>
      </c>
      <c r="B225" s="317" t="s">
        <v>497</v>
      </c>
      <c r="C225" s="318" t="s">
        <v>203</v>
      </c>
      <c r="D225" s="318"/>
      <c r="E225" s="318"/>
      <c r="F225" s="318"/>
      <c r="G225" s="363">
        <v>350</v>
      </c>
      <c r="H225" s="364"/>
      <c r="I225" s="365"/>
      <c r="J225" s="357">
        <f t="shared" si="10"/>
        <v>0</v>
      </c>
      <c r="K225" s="316">
        <v>650.14</v>
      </c>
      <c r="L225" s="316">
        <f t="shared" si="11"/>
        <v>227549</v>
      </c>
    </row>
    <row r="226" spans="1:13" ht="12.75" customHeight="1" x14ac:dyDescent="0.2">
      <c r="A226" s="380">
        <v>221</v>
      </c>
      <c r="B226" s="317" t="s">
        <v>497</v>
      </c>
      <c r="C226" s="318" t="s">
        <v>204</v>
      </c>
      <c r="D226" s="318"/>
      <c r="E226" s="318"/>
      <c r="F226" s="318"/>
      <c r="G226" s="363">
        <v>1000</v>
      </c>
      <c r="H226" s="364"/>
      <c r="I226" s="365"/>
      <c r="J226" s="357">
        <f t="shared" si="10"/>
        <v>0</v>
      </c>
      <c r="K226" s="316">
        <v>130.38</v>
      </c>
      <c r="L226" s="316">
        <f t="shared" si="11"/>
        <v>130380</v>
      </c>
    </row>
    <row r="227" spans="1:13" ht="12.75" customHeight="1" x14ac:dyDescent="0.2">
      <c r="A227" s="380">
        <v>222</v>
      </c>
      <c r="B227" s="322" t="s">
        <v>497</v>
      </c>
      <c r="C227" s="323" t="s">
        <v>109</v>
      </c>
      <c r="D227" s="323"/>
      <c r="E227" s="323"/>
      <c r="F227" s="323"/>
      <c r="G227" s="340">
        <v>350</v>
      </c>
      <c r="H227" s="354"/>
      <c r="I227" s="357"/>
      <c r="J227" s="357">
        <f t="shared" si="10"/>
        <v>0</v>
      </c>
      <c r="K227" s="316">
        <v>325.07</v>
      </c>
      <c r="L227" s="316">
        <f t="shared" si="11"/>
        <v>113774.5</v>
      </c>
    </row>
    <row r="228" spans="1:13" ht="12.75" customHeight="1" x14ac:dyDescent="0.2">
      <c r="A228" s="380">
        <v>223</v>
      </c>
      <c r="B228" s="322" t="s">
        <v>1116</v>
      </c>
      <c r="C228" s="323" t="s">
        <v>498</v>
      </c>
      <c r="D228" s="323"/>
      <c r="E228" s="323"/>
      <c r="F228" s="323"/>
      <c r="G228" s="340">
        <v>60000</v>
      </c>
      <c r="H228" s="354"/>
      <c r="I228" s="357"/>
      <c r="J228" s="357">
        <f t="shared" si="10"/>
        <v>0</v>
      </c>
      <c r="K228" s="316">
        <v>0.56999999999999995</v>
      </c>
      <c r="L228" s="316">
        <f t="shared" si="11"/>
        <v>34200</v>
      </c>
    </row>
    <row r="229" spans="1:13" x14ac:dyDescent="0.2">
      <c r="A229" s="380">
        <v>224</v>
      </c>
      <c r="B229" s="322" t="s">
        <v>499</v>
      </c>
      <c r="C229" s="323" t="s">
        <v>500</v>
      </c>
      <c r="D229" s="323"/>
      <c r="E229" s="323"/>
      <c r="F229" s="323"/>
      <c r="G229" s="340">
        <v>15000</v>
      </c>
      <c r="H229" s="354"/>
      <c r="I229" s="357"/>
      <c r="J229" s="357">
        <f t="shared" si="10"/>
        <v>0</v>
      </c>
      <c r="K229" s="316">
        <v>4.6900000000000004</v>
      </c>
      <c r="L229" s="316">
        <f t="shared" si="11"/>
        <v>70350</v>
      </c>
    </row>
    <row r="230" spans="1:13" ht="12.75" customHeight="1" x14ac:dyDescent="0.2">
      <c r="A230" s="380">
        <v>225</v>
      </c>
      <c r="B230" s="322" t="s">
        <v>501</v>
      </c>
      <c r="C230" s="323" t="s">
        <v>502</v>
      </c>
      <c r="D230" s="323"/>
      <c r="E230" s="323"/>
      <c r="F230" s="323"/>
      <c r="G230" s="340">
        <v>90</v>
      </c>
      <c r="H230" s="354"/>
      <c r="I230" s="357"/>
      <c r="J230" s="357">
        <f t="shared" si="10"/>
        <v>0</v>
      </c>
      <c r="K230" s="316">
        <v>66</v>
      </c>
      <c r="L230" s="316">
        <f t="shared" si="11"/>
        <v>5940</v>
      </c>
    </row>
    <row r="231" spans="1:13" ht="12.75" customHeight="1" x14ac:dyDescent="0.2">
      <c r="A231" s="380">
        <v>226</v>
      </c>
      <c r="B231" s="322" t="s">
        <v>1255</v>
      </c>
      <c r="C231" s="323" t="s">
        <v>1256</v>
      </c>
      <c r="D231" s="323"/>
      <c r="E231" s="323"/>
      <c r="F231" s="323"/>
      <c r="G231" s="340">
        <v>300</v>
      </c>
      <c r="H231" s="354"/>
      <c r="I231" s="357"/>
      <c r="J231" s="357">
        <f t="shared" si="10"/>
        <v>0</v>
      </c>
      <c r="K231" s="316">
        <v>6.75</v>
      </c>
      <c r="L231" s="316">
        <f t="shared" si="11"/>
        <v>2025</v>
      </c>
    </row>
    <row r="232" spans="1:13" x14ac:dyDescent="0.2">
      <c r="A232" s="380">
        <v>227</v>
      </c>
      <c r="B232" s="322" t="s">
        <v>503</v>
      </c>
      <c r="C232" s="323" t="s">
        <v>504</v>
      </c>
      <c r="D232" s="323" t="s">
        <v>1345</v>
      </c>
      <c r="E232" s="323" t="s">
        <v>1334</v>
      </c>
      <c r="F232" s="323" t="s">
        <v>1335</v>
      </c>
      <c r="G232" s="340">
        <v>700</v>
      </c>
      <c r="H232" s="354">
        <v>700</v>
      </c>
      <c r="I232" s="357">
        <v>50</v>
      </c>
      <c r="J232" s="357">
        <f t="shared" si="10"/>
        <v>35000</v>
      </c>
      <c r="K232" s="316">
        <v>50</v>
      </c>
      <c r="L232" s="316">
        <f t="shared" si="11"/>
        <v>35000</v>
      </c>
      <c r="M232" s="350" t="str">
        <f t="shared" si="12"/>
        <v>tridesetpethiljadaeura  i nulacenti</v>
      </c>
    </row>
    <row r="233" spans="1:13" x14ac:dyDescent="0.2">
      <c r="A233" s="380">
        <v>228</v>
      </c>
      <c r="B233" s="322" t="s">
        <v>505</v>
      </c>
      <c r="C233" s="323" t="s">
        <v>506</v>
      </c>
      <c r="D233" s="323"/>
      <c r="E233" s="323"/>
      <c r="F233" s="323"/>
      <c r="G233" s="340">
        <v>550</v>
      </c>
      <c r="H233" s="354"/>
      <c r="I233" s="357"/>
      <c r="J233" s="357">
        <f t="shared" si="10"/>
        <v>0</v>
      </c>
      <c r="K233" s="316">
        <v>18.13</v>
      </c>
      <c r="L233" s="316">
        <f t="shared" si="11"/>
        <v>9971.5</v>
      </c>
    </row>
    <row r="234" spans="1:13" x14ac:dyDescent="0.2">
      <c r="A234" s="380">
        <v>229</v>
      </c>
      <c r="B234" s="317" t="s">
        <v>507</v>
      </c>
      <c r="C234" s="318" t="s">
        <v>508</v>
      </c>
      <c r="D234" s="318"/>
      <c r="E234" s="318"/>
      <c r="F234" s="318"/>
      <c r="G234" s="363">
        <v>66</v>
      </c>
      <c r="H234" s="364"/>
      <c r="I234" s="365"/>
      <c r="J234" s="357">
        <f t="shared" si="10"/>
        <v>0</v>
      </c>
      <c r="K234" s="316">
        <v>488.33</v>
      </c>
      <c r="L234" s="316">
        <f t="shared" si="11"/>
        <v>32229.78</v>
      </c>
    </row>
    <row r="235" spans="1:13" ht="12.75" customHeight="1" x14ac:dyDescent="0.2">
      <c r="A235" s="380">
        <v>230</v>
      </c>
      <c r="B235" s="317" t="s">
        <v>1128</v>
      </c>
      <c r="C235" s="318" t="s">
        <v>681</v>
      </c>
      <c r="D235" s="318"/>
      <c r="E235" s="318"/>
      <c r="F235" s="318"/>
      <c r="G235" s="363">
        <v>700</v>
      </c>
      <c r="H235" s="364"/>
      <c r="I235" s="365"/>
      <c r="J235" s="357">
        <f t="shared" si="10"/>
        <v>0</v>
      </c>
      <c r="K235" s="316">
        <v>60</v>
      </c>
      <c r="L235" s="316">
        <f t="shared" si="11"/>
        <v>42000</v>
      </c>
    </row>
    <row r="236" spans="1:13" ht="12.75" customHeight="1" x14ac:dyDescent="0.2">
      <c r="A236" s="380">
        <v>231</v>
      </c>
      <c r="B236" s="317" t="s">
        <v>1128</v>
      </c>
      <c r="C236" s="318" t="s">
        <v>682</v>
      </c>
      <c r="D236" s="318"/>
      <c r="E236" s="318"/>
      <c r="F236" s="318"/>
      <c r="G236" s="363">
        <v>400</v>
      </c>
      <c r="H236" s="364"/>
      <c r="I236" s="365"/>
      <c r="J236" s="357">
        <f t="shared" si="10"/>
        <v>0</v>
      </c>
      <c r="K236" s="316">
        <v>51.91</v>
      </c>
      <c r="L236" s="316">
        <f t="shared" si="11"/>
        <v>20764</v>
      </c>
    </row>
    <row r="237" spans="1:13" ht="12.75" customHeight="1" x14ac:dyDescent="0.2">
      <c r="A237" s="380">
        <v>232</v>
      </c>
      <c r="B237" s="317" t="s">
        <v>509</v>
      </c>
      <c r="C237" s="318" t="s">
        <v>683</v>
      </c>
      <c r="D237" s="318"/>
      <c r="E237" s="318"/>
      <c r="F237" s="318"/>
      <c r="G237" s="363">
        <v>1200</v>
      </c>
      <c r="H237" s="364"/>
      <c r="I237" s="365"/>
      <c r="J237" s="357">
        <f t="shared" si="10"/>
        <v>0</v>
      </c>
      <c r="K237" s="316">
        <v>69</v>
      </c>
      <c r="L237" s="316">
        <f t="shared" si="11"/>
        <v>82800</v>
      </c>
    </row>
    <row r="238" spans="1:13" ht="12.75" customHeight="1" x14ac:dyDescent="0.2">
      <c r="A238" s="380">
        <v>233</v>
      </c>
      <c r="B238" s="317" t="s">
        <v>509</v>
      </c>
      <c r="C238" s="324" t="s">
        <v>1283</v>
      </c>
      <c r="D238" s="324"/>
      <c r="E238" s="324"/>
      <c r="F238" s="324"/>
      <c r="G238" s="324">
        <v>5</v>
      </c>
      <c r="H238" s="352"/>
      <c r="I238" s="316"/>
      <c r="J238" s="357">
        <f t="shared" si="10"/>
        <v>0</v>
      </c>
      <c r="K238" s="316">
        <v>350</v>
      </c>
      <c r="L238" s="316">
        <f t="shared" si="11"/>
        <v>1750</v>
      </c>
    </row>
    <row r="239" spans="1:13" ht="12.75" customHeight="1" x14ac:dyDescent="0.2">
      <c r="A239" s="380">
        <v>234</v>
      </c>
      <c r="B239" s="322" t="s">
        <v>510</v>
      </c>
      <c r="C239" s="323" t="s">
        <v>511</v>
      </c>
      <c r="D239" s="323"/>
      <c r="E239" s="323"/>
      <c r="F239" s="323"/>
      <c r="G239" s="340">
        <v>600</v>
      </c>
      <c r="H239" s="354"/>
      <c r="I239" s="357"/>
      <c r="J239" s="357">
        <f t="shared" si="10"/>
        <v>0</v>
      </c>
      <c r="K239" s="316">
        <v>161.22</v>
      </c>
      <c r="L239" s="316">
        <f t="shared" si="11"/>
        <v>96732</v>
      </c>
    </row>
    <row r="240" spans="1:13" ht="12.75" customHeight="1" x14ac:dyDescent="0.2">
      <c r="A240" s="380">
        <v>235</v>
      </c>
      <c r="B240" s="317" t="s">
        <v>1282</v>
      </c>
      <c r="C240" s="324" t="s">
        <v>1286</v>
      </c>
      <c r="D240" s="324"/>
      <c r="E240" s="324"/>
      <c r="F240" s="324"/>
      <c r="G240" s="324">
        <v>2300</v>
      </c>
      <c r="H240" s="352"/>
      <c r="I240" s="316"/>
      <c r="J240" s="357">
        <f t="shared" si="10"/>
        <v>0</v>
      </c>
      <c r="K240" s="316">
        <v>1.71</v>
      </c>
      <c r="L240" s="316">
        <f t="shared" si="11"/>
        <v>3933</v>
      </c>
    </row>
    <row r="241" spans="1:12" ht="12.75" customHeight="1" x14ac:dyDescent="0.2">
      <c r="A241" s="380">
        <v>236</v>
      </c>
      <c r="B241" s="330" t="s">
        <v>207</v>
      </c>
      <c r="C241" s="329" t="s">
        <v>209</v>
      </c>
      <c r="D241" s="329"/>
      <c r="E241" s="329"/>
      <c r="F241" s="329"/>
      <c r="G241" s="340">
        <v>550</v>
      </c>
      <c r="H241" s="354"/>
      <c r="I241" s="357"/>
      <c r="J241" s="357">
        <f t="shared" si="10"/>
        <v>0</v>
      </c>
      <c r="K241" s="316">
        <v>8.1999999999999993</v>
      </c>
      <c r="L241" s="316">
        <f t="shared" si="11"/>
        <v>4510</v>
      </c>
    </row>
    <row r="242" spans="1:12" ht="12.75" customHeight="1" x14ac:dyDescent="0.2">
      <c r="A242" s="380">
        <v>237</v>
      </c>
      <c r="B242" s="330" t="s">
        <v>207</v>
      </c>
      <c r="C242" s="329" t="s">
        <v>208</v>
      </c>
      <c r="D242" s="329"/>
      <c r="E242" s="329"/>
      <c r="F242" s="329"/>
      <c r="G242" s="340">
        <v>600</v>
      </c>
      <c r="H242" s="354"/>
      <c r="I242" s="357"/>
      <c r="J242" s="357">
        <f t="shared" si="10"/>
        <v>0</v>
      </c>
      <c r="K242" s="316">
        <v>12.3</v>
      </c>
      <c r="L242" s="316">
        <f t="shared" si="11"/>
        <v>7380</v>
      </c>
    </row>
    <row r="243" spans="1:12" ht="12.75" customHeight="1" x14ac:dyDescent="0.2">
      <c r="A243" s="380">
        <v>238</v>
      </c>
      <c r="B243" s="322" t="s">
        <v>273</v>
      </c>
      <c r="C243" s="323" t="s">
        <v>274</v>
      </c>
      <c r="D243" s="323"/>
      <c r="E243" s="323"/>
      <c r="F243" s="323"/>
      <c r="G243" s="340">
        <v>30</v>
      </c>
      <c r="H243" s="354"/>
      <c r="I243" s="357"/>
      <c r="J243" s="357">
        <f t="shared" si="10"/>
        <v>0</v>
      </c>
      <c r="K243" s="316">
        <v>13.6</v>
      </c>
      <c r="L243" s="316">
        <f t="shared" si="11"/>
        <v>408</v>
      </c>
    </row>
    <row r="244" spans="1:12" ht="12.75" customHeight="1" x14ac:dyDescent="0.2">
      <c r="A244" s="380">
        <v>239</v>
      </c>
      <c r="B244" s="322" t="s">
        <v>512</v>
      </c>
      <c r="C244" s="323" t="s">
        <v>685</v>
      </c>
      <c r="D244" s="323"/>
      <c r="E244" s="323"/>
      <c r="F244" s="323"/>
      <c r="G244" s="340">
        <v>200</v>
      </c>
      <c r="H244" s="354"/>
      <c r="I244" s="357"/>
      <c r="J244" s="357">
        <f t="shared" si="10"/>
        <v>0</v>
      </c>
      <c r="K244" s="316">
        <v>42.1</v>
      </c>
      <c r="L244" s="316">
        <f t="shared" si="11"/>
        <v>8420</v>
      </c>
    </row>
    <row r="245" spans="1:12" ht="12.75" customHeight="1" x14ac:dyDescent="0.2">
      <c r="A245" s="380">
        <v>240</v>
      </c>
      <c r="B245" s="322" t="s">
        <v>512</v>
      </c>
      <c r="C245" s="323" t="s">
        <v>684</v>
      </c>
      <c r="D245" s="323"/>
      <c r="E245" s="323"/>
      <c r="F245" s="323"/>
      <c r="G245" s="340">
        <v>90</v>
      </c>
      <c r="H245" s="354"/>
      <c r="I245" s="357"/>
      <c r="J245" s="357">
        <f t="shared" si="10"/>
        <v>0</v>
      </c>
      <c r="K245" s="316">
        <v>39</v>
      </c>
      <c r="L245" s="316">
        <f t="shared" si="11"/>
        <v>3510</v>
      </c>
    </row>
    <row r="246" spans="1:12" ht="12.75" customHeight="1" x14ac:dyDescent="0.2">
      <c r="A246" s="380">
        <v>241</v>
      </c>
      <c r="B246" s="317" t="s">
        <v>1287</v>
      </c>
      <c r="C246" s="324" t="s">
        <v>1289</v>
      </c>
      <c r="D246" s="324"/>
      <c r="E246" s="324"/>
      <c r="F246" s="324"/>
      <c r="G246" s="324">
        <v>4</v>
      </c>
      <c r="H246" s="352"/>
      <c r="I246" s="316"/>
      <c r="J246" s="357">
        <f t="shared" si="10"/>
        <v>0</v>
      </c>
      <c r="K246" s="316">
        <v>72.5</v>
      </c>
      <c r="L246" s="316">
        <f t="shared" si="11"/>
        <v>290</v>
      </c>
    </row>
    <row r="247" spans="1:12" ht="12.75" customHeight="1" x14ac:dyDescent="0.2">
      <c r="A247" s="380">
        <v>242</v>
      </c>
      <c r="B247" s="330" t="s">
        <v>275</v>
      </c>
      <c r="C247" s="329" t="s">
        <v>276</v>
      </c>
      <c r="D247" s="329"/>
      <c r="E247" s="329"/>
      <c r="F247" s="329"/>
      <c r="G247" s="340">
        <v>150</v>
      </c>
      <c r="H247" s="354"/>
      <c r="I247" s="357"/>
      <c r="J247" s="357">
        <f t="shared" si="10"/>
        <v>0</v>
      </c>
      <c r="K247" s="316">
        <v>16.5</v>
      </c>
      <c r="L247" s="316">
        <f t="shared" si="11"/>
        <v>2475</v>
      </c>
    </row>
    <row r="248" spans="1:12" ht="12.75" customHeight="1" x14ac:dyDescent="0.2">
      <c r="A248" s="380">
        <v>243</v>
      </c>
      <c r="B248" s="322" t="s">
        <v>246</v>
      </c>
      <c r="C248" s="323" t="s">
        <v>686</v>
      </c>
      <c r="D248" s="323"/>
      <c r="E248" s="323"/>
      <c r="F248" s="323"/>
      <c r="G248" s="340">
        <v>4800</v>
      </c>
      <c r="H248" s="354"/>
      <c r="I248" s="357"/>
      <c r="J248" s="357">
        <f t="shared" si="10"/>
        <v>0</v>
      </c>
      <c r="K248" s="316">
        <v>11</v>
      </c>
      <c r="L248" s="316">
        <f t="shared" si="11"/>
        <v>52800</v>
      </c>
    </row>
    <row r="249" spans="1:12" ht="12.75" customHeight="1" x14ac:dyDescent="0.2">
      <c r="A249" s="380">
        <v>244</v>
      </c>
      <c r="B249" s="322" t="s">
        <v>247</v>
      </c>
      <c r="C249" s="329" t="s">
        <v>212</v>
      </c>
      <c r="D249" s="329"/>
      <c r="E249" s="329"/>
      <c r="F249" s="329"/>
      <c r="G249" s="340">
        <v>180</v>
      </c>
      <c r="H249" s="354"/>
      <c r="I249" s="357"/>
      <c r="J249" s="357">
        <f t="shared" si="10"/>
        <v>0</v>
      </c>
      <c r="K249" s="316">
        <v>22.21</v>
      </c>
      <c r="L249" s="316">
        <f t="shared" si="11"/>
        <v>3997.8</v>
      </c>
    </row>
    <row r="250" spans="1:12" ht="12.75" customHeight="1" x14ac:dyDescent="0.2">
      <c r="A250" s="380">
        <v>245</v>
      </c>
      <c r="B250" s="322" t="s">
        <v>247</v>
      </c>
      <c r="C250" s="329" t="s">
        <v>213</v>
      </c>
      <c r="D250" s="329"/>
      <c r="E250" s="329"/>
      <c r="F250" s="329"/>
      <c r="G250" s="340">
        <v>230</v>
      </c>
      <c r="H250" s="354"/>
      <c r="I250" s="357"/>
      <c r="J250" s="357">
        <f t="shared" si="10"/>
        <v>0</v>
      </c>
      <c r="K250" s="316">
        <v>10.46</v>
      </c>
      <c r="L250" s="316">
        <f t="shared" ref="L250:L282" si="13">G250*K250</f>
        <v>2405.8000000000002</v>
      </c>
    </row>
    <row r="251" spans="1:12" ht="12.75" customHeight="1" x14ac:dyDescent="0.2">
      <c r="A251" s="380">
        <v>246</v>
      </c>
      <c r="B251" s="322" t="s">
        <v>247</v>
      </c>
      <c r="C251" s="329" t="s">
        <v>217</v>
      </c>
      <c r="D251" s="329"/>
      <c r="E251" s="329"/>
      <c r="F251" s="329"/>
      <c r="G251" s="340">
        <v>30</v>
      </c>
      <c r="H251" s="354"/>
      <c r="I251" s="357"/>
      <c r="J251" s="357">
        <f t="shared" si="10"/>
        <v>0</v>
      </c>
      <c r="K251" s="316">
        <v>22.21</v>
      </c>
      <c r="L251" s="316">
        <f t="shared" si="13"/>
        <v>666.30000000000007</v>
      </c>
    </row>
    <row r="252" spans="1:12" ht="12.75" customHeight="1" x14ac:dyDescent="0.2">
      <c r="A252" s="380">
        <v>247</v>
      </c>
      <c r="B252" s="322" t="s">
        <v>248</v>
      </c>
      <c r="C252" s="323" t="s">
        <v>177</v>
      </c>
      <c r="D252" s="323"/>
      <c r="E252" s="323"/>
      <c r="F252" s="323"/>
      <c r="G252" s="340">
        <v>900</v>
      </c>
      <c r="H252" s="354"/>
      <c r="I252" s="357"/>
      <c r="J252" s="357">
        <f t="shared" si="10"/>
        <v>0</v>
      </c>
      <c r="K252" s="316">
        <v>2.15</v>
      </c>
      <c r="L252" s="316">
        <f t="shared" si="13"/>
        <v>1935</v>
      </c>
    </row>
    <row r="253" spans="1:12" ht="12.75" customHeight="1" x14ac:dyDescent="0.2">
      <c r="A253" s="380">
        <v>248</v>
      </c>
      <c r="B253" s="322" t="s">
        <v>248</v>
      </c>
      <c r="C253" s="329" t="s">
        <v>214</v>
      </c>
      <c r="D253" s="329"/>
      <c r="E253" s="329"/>
      <c r="F253" s="329"/>
      <c r="G253" s="340">
        <v>450</v>
      </c>
      <c r="H253" s="354"/>
      <c r="I253" s="357"/>
      <c r="J253" s="357">
        <f t="shared" si="10"/>
        <v>0</v>
      </c>
      <c r="K253" s="316">
        <v>4.5</v>
      </c>
      <c r="L253" s="316">
        <f t="shared" si="13"/>
        <v>2025</v>
      </c>
    </row>
    <row r="254" spans="1:12" ht="12.75" customHeight="1" x14ac:dyDescent="0.2">
      <c r="A254" s="380">
        <v>249</v>
      </c>
      <c r="B254" s="322" t="s">
        <v>248</v>
      </c>
      <c r="C254" s="329" t="s">
        <v>215</v>
      </c>
      <c r="D254" s="329"/>
      <c r="E254" s="329"/>
      <c r="F254" s="329"/>
      <c r="G254" s="340">
        <v>280</v>
      </c>
      <c r="H254" s="354"/>
      <c r="I254" s="357"/>
      <c r="J254" s="357">
        <f t="shared" si="10"/>
        <v>0</v>
      </c>
      <c r="K254" s="316">
        <v>6.95</v>
      </c>
      <c r="L254" s="316">
        <f t="shared" si="13"/>
        <v>1946</v>
      </c>
    </row>
    <row r="255" spans="1:12" ht="12.75" customHeight="1" x14ac:dyDescent="0.2">
      <c r="A255" s="380">
        <v>250</v>
      </c>
      <c r="B255" s="322" t="s">
        <v>249</v>
      </c>
      <c r="C255" s="323" t="s">
        <v>216</v>
      </c>
      <c r="D255" s="323"/>
      <c r="E255" s="323"/>
      <c r="F255" s="323"/>
      <c r="G255" s="340">
        <v>850</v>
      </c>
      <c r="H255" s="354"/>
      <c r="I255" s="357"/>
      <c r="J255" s="357">
        <f t="shared" si="10"/>
        <v>0</v>
      </c>
      <c r="K255" s="316">
        <v>13</v>
      </c>
      <c r="L255" s="316">
        <f t="shared" si="13"/>
        <v>11050</v>
      </c>
    </row>
    <row r="256" spans="1:12" ht="12.75" customHeight="1" x14ac:dyDescent="0.2">
      <c r="A256" s="380">
        <v>251</v>
      </c>
      <c r="B256" s="322" t="s">
        <v>250</v>
      </c>
      <c r="C256" s="323" t="s">
        <v>1197</v>
      </c>
      <c r="D256" s="323"/>
      <c r="E256" s="323"/>
      <c r="F256" s="323"/>
      <c r="G256" s="340">
        <v>100</v>
      </c>
      <c r="H256" s="354"/>
      <c r="I256" s="357"/>
      <c r="J256" s="357">
        <f t="shared" si="10"/>
        <v>0</v>
      </c>
      <c r="K256" s="316">
        <v>23.3</v>
      </c>
      <c r="L256" s="316">
        <f t="shared" si="13"/>
        <v>2330</v>
      </c>
    </row>
    <row r="257" spans="1:12" ht="12.75" customHeight="1" x14ac:dyDescent="0.2">
      <c r="A257" s="380">
        <v>252</v>
      </c>
      <c r="B257" s="322" t="s">
        <v>771</v>
      </c>
      <c r="C257" s="323" t="s">
        <v>772</v>
      </c>
      <c r="D257" s="323"/>
      <c r="E257" s="323"/>
      <c r="F257" s="323"/>
      <c r="G257" s="340">
        <v>100</v>
      </c>
      <c r="H257" s="354"/>
      <c r="I257" s="357"/>
      <c r="J257" s="357">
        <f t="shared" si="10"/>
        <v>0</v>
      </c>
      <c r="K257" s="316">
        <v>4.68</v>
      </c>
      <c r="L257" s="316">
        <f t="shared" si="13"/>
        <v>468</v>
      </c>
    </row>
    <row r="258" spans="1:12" ht="12.75" customHeight="1" x14ac:dyDescent="0.2">
      <c r="A258" s="380">
        <v>253</v>
      </c>
      <c r="B258" s="322" t="s">
        <v>251</v>
      </c>
      <c r="C258" s="323" t="s">
        <v>687</v>
      </c>
      <c r="D258" s="323"/>
      <c r="E258" s="323"/>
      <c r="F258" s="323"/>
      <c r="G258" s="340">
        <v>9500</v>
      </c>
      <c r="H258" s="354"/>
      <c r="I258" s="357"/>
      <c r="J258" s="357">
        <f t="shared" si="10"/>
        <v>0</v>
      </c>
      <c r="K258" s="316">
        <v>0.72</v>
      </c>
      <c r="L258" s="316">
        <f t="shared" si="13"/>
        <v>6840</v>
      </c>
    </row>
    <row r="259" spans="1:12" ht="12.75" customHeight="1" x14ac:dyDescent="0.2">
      <c r="A259" s="380">
        <v>254</v>
      </c>
      <c r="B259" s="322" t="s">
        <v>678</v>
      </c>
      <c r="C259" s="323" t="s">
        <v>679</v>
      </c>
      <c r="D259" s="323"/>
      <c r="E259" s="323"/>
      <c r="F259" s="323"/>
      <c r="G259" s="340">
        <v>2500</v>
      </c>
      <c r="H259" s="354"/>
      <c r="I259" s="357"/>
      <c r="J259" s="357">
        <f t="shared" si="10"/>
        <v>0</v>
      </c>
      <c r="K259" s="316">
        <v>0.91</v>
      </c>
      <c r="L259" s="316">
        <f t="shared" si="13"/>
        <v>2275</v>
      </c>
    </row>
    <row r="260" spans="1:12" ht="12.75" customHeight="1" x14ac:dyDescent="0.2">
      <c r="A260" s="380">
        <v>255</v>
      </c>
      <c r="B260" s="322" t="s">
        <v>678</v>
      </c>
      <c r="C260" s="323" t="s">
        <v>680</v>
      </c>
      <c r="D260" s="323"/>
      <c r="E260" s="323"/>
      <c r="F260" s="323"/>
      <c r="G260" s="340">
        <v>1500</v>
      </c>
      <c r="H260" s="354"/>
      <c r="I260" s="357"/>
      <c r="J260" s="357">
        <f t="shared" si="10"/>
        <v>0</v>
      </c>
      <c r="K260" s="316">
        <v>2.25</v>
      </c>
      <c r="L260" s="316">
        <f t="shared" si="13"/>
        <v>3375</v>
      </c>
    </row>
    <row r="261" spans="1:12" ht="12.75" customHeight="1" x14ac:dyDescent="0.2">
      <c r="A261" s="380">
        <v>256</v>
      </c>
      <c r="B261" s="322" t="s">
        <v>252</v>
      </c>
      <c r="C261" s="323" t="s">
        <v>688</v>
      </c>
      <c r="D261" s="323"/>
      <c r="E261" s="323"/>
      <c r="F261" s="323"/>
      <c r="G261" s="340">
        <v>4500</v>
      </c>
      <c r="H261" s="354"/>
      <c r="I261" s="357"/>
      <c r="J261" s="357">
        <f t="shared" si="10"/>
        <v>0</v>
      </c>
      <c r="K261" s="316">
        <v>10.5</v>
      </c>
      <c r="L261" s="316">
        <f t="shared" si="13"/>
        <v>47250</v>
      </c>
    </row>
    <row r="262" spans="1:12" ht="12.75" customHeight="1" x14ac:dyDescent="0.2">
      <c r="A262" s="380">
        <v>257</v>
      </c>
      <c r="B262" s="322" t="s">
        <v>1131</v>
      </c>
      <c r="C262" s="323" t="s">
        <v>1276</v>
      </c>
      <c r="D262" s="323"/>
      <c r="E262" s="323"/>
      <c r="F262" s="323"/>
      <c r="G262" s="340">
        <v>500</v>
      </c>
      <c r="H262" s="354"/>
      <c r="I262" s="357"/>
      <c r="J262" s="357">
        <f t="shared" si="10"/>
        <v>0</v>
      </c>
      <c r="K262" s="316">
        <v>18.239999999999998</v>
      </c>
      <c r="L262" s="316">
        <f t="shared" si="13"/>
        <v>9120</v>
      </c>
    </row>
    <row r="263" spans="1:12" ht="12.75" customHeight="1" x14ac:dyDescent="0.2">
      <c r="A263" s="380">
        <v>258</v>
      </c>
      <c r="B263" s="327" t="s">
        <v>1131</v>
      </c>
      <c r="C263" s="328" t="s">
        <v>362</v>
      </c>
      <c r="D263" s="328"/>
      <c r="E263" s="328"/>
      <c r="F263" s="328"/>
      <c r="G263" s="366">
        <v>900</v>
      </c>
      <c r="H263" s="367"/>
      <c r="I263" s="368"/>
      <c r="J263" s="357">
        <f t="shared" ref="J263:J303" si="14">H263*I263</f>
        <v>0</v>
      </c>
      <c r="K263" s="316">
        <v>0.85</v>
      </c>
      <c r="L263" s="316">
        <f t="shared" si="13"/>
        <v>765</v>
      </c>
    </row>
    <row r="264" spans="1:12" ht="12.75" customHeight="1" x14ac:dyDescent="0.2">
      <c r="A264" s="380">
        <v>259</v>
      </c>
      <c r="B264" s="327" t="s">
        <v>1131</v>
      </c>
      <c r="C264" s="328" t="s">
        <v>1309</v>
      </c>
      <c r="D264" s="328"/>
      <c r="E264" s="328"/>
      <c r="F264" s="328"/>
      <c r="G264" s="366">
        <v>2500</v>
      </c>
      <c r="H264" s="367"/>
      <c r="I264" s="368"/>
      <c r="J264" s="357">
        <f t="shared" si="14"/>
        <v>0</v>
      </c>
      <c r="K264" s="316">
        <v>0.9</v>
      </c>
      <c r="L264" s="316">
        <f t="shared" si="13"/>
        <v>2250</v>
      </c>
    </row>
    <row r="265" spans="1:12" ht="12.75" customHeight="1" x14ac:dyDescent="0.2">
      <c r="A265" s="380">
        <v>260</v>
      </c>
      <c r="B265" s="322" t="s">
        <v>1133</v>
      </c>
      <c r="C265" s="323" t="s">
        <v>689</v>
      </c>
      <c r="D265" s="323"/>
      <c r="E265" s="323"/>
      <c r="F265" s="323"/>
      <c r="G265" s="340">
        <v>300</v>
      </c>
      <c r="H265" s="354"/>
      <c r="I265" s="357"/>
      <c r="J265" s="357">
        <f t="shared" si="14"/>
        <v>0</v>
      </c>
      <c r="K265" s="316">
        <v>7.8</v>
      </c>
      <c r="L265" s="316">
        <f t="shared" si="13"/>
        <v>2340</v>
      </c>
    </row>
    <row r="266" spans="1:12" ht="12.75" customHeight="1" x14ac:dyDescent="0.2">
      <c r="A266" s="380">
        <v>261</v>
      </c>
      <c r="B266" s="322" t="s">
        <v>1157</v>
      </c>
      <c r="C266" s="323" t="s">
        <v>690</v>
      </c>
      <c r="D266" s="323"/>
      <c r="E266" s="323"/>
      <c r="F266" s="323"/>
      <c r="G266" s="340">
        <v>1700</v>
      </c>
      <c r="H266" s="354"/>
      <c r="I266" s="357"/>
      <c r="J266" s="357">
        <f t="shared" si="14"/>
        <v>0</v>
      </c>
      <c r="K266" s="316">
        <v>3.4</v>
      </c>
      <c r="L266" s="316">
        <f t="shared" si="13"/>
        <v>5780</v>
      </c>
    </row>
    <row r="267" spans="1:12" ht="12.75" customHeight="1" x14ac:dyDescent="0.2">
      <c r="A267" s="380">
        <v>262</v>
      </c>
      <c r="B267" s="322" t="s">
        <v>1167</v>
      </c>
      <c r="C267" s="323" t="s">
        <v>691</v>
      </c>
      <c r="D267" s="323"/>
      <c r="E267" s="323"/>
      <c r="F267" s="323"/>
      <c r="G267" s="340">
        <v>1900</v>
      </c>
      <c r="H267" s="354"/>
      <c r="I267" s="357"/>
      <c r="J267" s="357">
        <f t="shared" si="14"/>
        <v>0</v>
      </c>
      <c r="K267" s="316">
        <v>10.14</v>
      </c>
      <c r="L267" s="316">
        <f t="shared" si="13"/>
        <v>19266</v>
      </c>
    </row>
    <row r="268" spans="1:12" ht="12.75" customHeight="1" x14ac:dyDescent="0.2">
      <c r="A268" s="380">
        <v>263</v>
      </c>
      <c r="B268" s="322" t="s">
        <v>1172</v>
      </c>
      <c r="C268" s="323" t="s">
        <v>707</v>
      </c>
      <c r="D268" s="323"/>
      <c r="E268" s="323"/>
      <c r="F268" s="323"/>
      <c r="G268" s="340">
        <v>650</v>
      </c>
      <c r="H268" s="354"/>
      <c r="I268" s="357"/>
      <c r="J268" s="357">
        <f t="shared" si="14"/>
        <v>0</v>
      </c>
      <c r="K268" s="316">
        <v>22.22</v>
      </c>
      <c r="L268" s="316">
        <f t="shared" si="13"/>
        <v>14443</v>
      </c>
    </row>
    <row r="269" spans="1:12" ht="12.75" customHeight="1" x14ac:dyDescent="0.2">
      <c r="A269" s="380">
        <v>264</v>
      </c>
      <c r="B269" s="322" t="s">
        <v>1172</v>
      </c>
      <c r="C269" s="323" t="s">
        <v>253</v>
      </c>
      <c r="D269" s="323"/>
      <c r="E269" s="323"/>
      <c r="F269" s="323"/>
      <c r="G269" s="340">
        <v>400</v>
      </c>
      <c r="H269" s="354"/>
      <c r="I269" s="357"/>
      <c r="J269" s="357">
        <f t="shared" si="14"/>
        <v>0</v>
      </c>
      <c r="K269" s="316">
        <v>4.49</v>
      </c>
      <c r="L269" s="316">
        <f t="shared" si="13"/>
        <v>1796</v>
      </c>
    </row>
    <row r="270" spans="1:12" ht="12.75" customHeight="1" x14ac:dyDescent="0.2">
      <c r="A270" s="380">
        <v>265</v>
      </c>
      <c r="B270" s="322" t="s">
        <v>1180</v>
      </c>
      <c r="C270" s="323" t="s">
        <v>692</v>
      </c>
      <c r="D270" s="323"/>
      <c r="E270" s="323"/>
      <c r="F270" s="323"/>
      <c r="G270" s="340">
        <v>85</v>
      </c>
      <c r="H270" s="354"/>
      <c r="I270" s="357"/>
      <c r="J270" s="357">
        <f t="shared" si="14"/>
        <v>0</v>
      </c>
      <c r="K270" s="316">
        <v>3.37</v>
      </c>
      <c r="L270" s="316">
        <f t="shared" si="13"/>
        <v>286.45</v>
      </c>
    </row>
    <row r="271" spans="1:12" ht="12.75" customHeight="1" x14ac:dyDescent="0.2">
      <c r="A271" s="380">
        <v>266</v>
      </c>
      <c r="B271" s="322" t="s">
        <v>1182</v>
      </c>
      <c r="C271" s="323" t="s">
        <v>258</v>
      </c>
      <c r="D271" s="323"/>
      <c r="E271" s="323"/>
      <c r="F271" s="323"/>
      <c r="G271" s="340">
        <v>1350</v>
      </c>
      <c r="H271" s="354"/>
      <c r="I271" s="357"/>
      <c r="J271" s="357">
        <f t="shared" si="14"/>
        <v>0</v>
      </c>
      <c r="K271" s="316">
        <v>125.89</v>
      </c>
      <c r="L271" s="316">
        <f t="shared" si="13"/>
        <v>169951.5</v>
      </c>
    </row>
    <row r="272" spans="1:12" ht="12.75" customHeight="1" x14ac:dyDescent="0.2">
      <c r="A272" s="380">
        <v>267</v>
      </c>
      <c r="B272" s="322" t="s">
        <v>1182</v>
      </c>
      <c r="C272" s="323" t="s">
        <v>259</v>
      </c>
      <c r="D272" s="323"/>
      <c r="E272" s="323"/>
      <c r="F272" s="323"/>
      <c r="G272" s="340">
        <v>2150</v>
      </c>
      <c r="H272" s="354"/>
      <c r="I272" s="357"/>
      <c r="J272" s="357">
        <f t="shared" si="14"/>
        <v>0</v>
      </c>
      <c r="K272" s="316">
        <v>97.11</v>
      </c>
      <c r="L272" s="316">
        <f t="shared" si="13"/>
        <v>208786.5</v>
      </c>
    </row>
    <row r="273" spans="1:13" ht="12.75" customHeight="1" x14ac:dyDescent="0.2">
      <c r="A273" s="380">
        <v>268</v>
      </c>
      <c r="B273" s="322" t="s">
        <v>1182</v>
      </c>
      <c r="C273" s="323" t="s">
        <v>260</v>
      </c>
      <c r="D273" s="323"/>
      <c r="E273" s="323"/>
      <c r="F273" s="323"/>
      <c r="G273" s="340">
        <v>225</v>
      </c>
      <c r="H273" s="354"/>
      <c r="I273" s="357"/>
      <c r="J273" s="357">
        <f t="shared" si="14"/>
        <v>0</v>
      </c>
      <c r="K273" s="316">
        <v>156.25</v>
      </c>
      <c r="L273" s="316">
        <f t="shared" si="13"/>
        <v>35156.25</v>
      </c>
    </row>
    <row r="274" spans="1:13" ht="12.75" customHeight="1" x14ac:dyDescent="0.2">
      <c r="A274" s="380">
        <v>269</v>
      </c>
      <c r="B274" s="322" t="s">
        <v>1185</v>
      </c>
      <c r="C274" s="323" t="s">
        <v>693</v>
      </c>
      <c r="D274" s="323"/>
      <c r="E274" s="323"/>
      <c r="F274" s="323"/>
      <c r="G274" s="340">
        <v>11000</v>
      </c>
      <c r="H274" s="354"/>
      <c r="I274" s="357"/>
      <c r="J274" s="357">
        <f t="shared" si="14"/>
        <v>0</v>
      </c>
      <c r="K274" s="316">
        <v>0.6</v>
      </c>
      <c r="L274" s="316">
        <f t="shared" si="13"/>
        <v>6600</v>
      </c>
    </row>
    <row r="275" spans="1:13" ht="12.75" customHeight="1" x14ac:dyDescent="0.2">
      <c r="A275" s="380">
        <v>270</v>
      </c>
      <c r="B275" s="330" t="s">
        <v>205</v>
      </c>
      <c r="C275" s="329" t="s">
        <v>1318</v>
      </c>
      <c r="D275" s="329"/>
      <c r="E275" s="329"/>
      <c r="F275" s="329"/>
      <c r="G275" s="340">
        <v>700</v>
      </c>
      <c r="H275" s="354"/>
      <c r="I275" s="357"/>
      <c r="J275" s="357">
        <f t="shared" si="14"/>
        <v>0</v>
      </c>
      <c r="K275" s="316">
        <v>14.66</v>
      </c>
      <c r="L275" s="316">
        <f t="shared" si="13"/>
        <v>10262</v>
      </c>
    </row>
    <row r="276" spans="1:13" ht="12.75" customHeight="1" x14ac:dyDescent="0.2">
      <c r="A276" s="380">
        <v>271</v>
      </c>
      <c r="B276" s="330" t="s">
        <v>205</v>
      </c>
      <c r="C276" s="329" t="s">
        <v>206</v>
      </c>
      <c r="D276" s="329"/>
      <c r="E276" s="329"/>
      <c r="F276" s="329"/>
      <c r="G276" s="340">
        <v>1300</v>
      </c>
      <c r="H276" s="354"/>
      <c r="I276" s="357"/>
      <c r="J276" s="357">
        <f t="shared" si="14"/>
        <v>0</v>
      </c>
      <c r="K276" s="316">
        <v>6.58</v>
      </c>
      <c r="L276" s="316">
        <f t="shared" si="13"/>
        <v>8554</v>
      </c>
    </row>
    <row r="277" spans="1:13" s="321" customFormat="1" ht="12.75" customHeight="1" x14ac:dyDescent="0.2">
      <c r="A277" s="380">
        <v>272</v>
      </c>
      <c r="B277" s="322" t="s">
        <v>261</v>
      </c>
      <c r="C277" s="323" t="s">
        <v>262</v>
      </c>
      <c r="D277" s="323"/>
      <c r="E277" s="323"/>
      <c r="F277" s="323"/>
      <c r="G277" s="340">
        <v>10</v>
      </c>
      <c r="H277" s="354"/>
      <c r="I277" s="357"/>
      <c r="J277" s="357">
        <f t="shared" si="14"/>
        <v>0</v>
      </c>
      <c r="K277" s="320">
        <v>257.98</v>
      </c>
      <c r="L277" s="316">
        <f t="shared" si="13"/>
        <v>2579.8000000000002</v>
      </c>
      <c r="M277" s="350"/>
    </row>
    <row r="278" spans="1:13" ht="12.75" customHeight="1" x14ac:dyDescent="0.2">
      <c r="A278" s="380">
        <v>273</v>
      </c>
      <c r="B278" s="322" t="s">
        <v>263</v>
      </c>
      <c r="C278" s="323" t="s">
        <v>1277</v>
      </c>
      <c r="D278" s="323"/>
      <c r="E278" s="323"/>
      <c r="F278" s="323"/>
      <c r="G278" s="340">
        <v>4800</v>
      </c>
      <c r="H278" s="354"/>
      <c r="I278" s="357"/>
      <c r="J278" s="357">
        <f t="shared" si="14"/>
        <v>0</v>
      </c>
      <c r="K278" s="316">
        <v>3.5</v>
      </c>
      <c r="L278" s="316">
        <f t="shared" si="13"/>
        <v>16800</v>
      </c>
    </row>
    <row r="279" spans="1:13" x14ac:dyDescent="0.2">
      <c r="A279" s="380">
        <v>274</v>
      </c>
      <c r="B279" s="322" t="s">
        <v>749</v>
      </c>
      <c r="C279" s="323" t="s">
        <v>967</v>
      </c>
      <c r="D279" s="323"/>
      <c r="E279" s="323"/>
      <c r="F279" s="323"/>
      <c r="G279" s="340">
        <v>5000</v>
      </c>
      <c r="H279" s="354"/>
      <c r="I279" s="357"/>
      <c r="J279" s="357">
        <f t="shared" si="14"/>
        <v>0</v>
      </c>
      <c r="K279" s="316">
        <v>1.71</v>
      </c>
      <c r="L279" s="316">
        <f t="shared" si="13"/>
        <v>8550</v>
      </c>
    </row>
    <row r="280" spans="1:13" s="321" customFormat="1" ht="12.75" customHeight="1" x14ac:dyDescent="0.2">
      <c r="A280" s="380">
        <v>275</v>
      </c>
      <c r="B280" s="317" t="s">
        <v>264</v>
      </c>
      <c r="C280" s="318" t="s">
        <v>994</v>
      </c>
      <c r="D280" s="318"/>
      <c r="E280" s="318"/>
      <c r="F280" s="318"/>
      <c r="G280" s="363">
        <v>350</v>
      </c>
      <c r="H280" s="364"/>
      <c r="I280" s="365"/>
      <c r="J280" s="357">
        <f t="shared" si="14"/>
        <v>0</v>
      </c>
      <c r="K280" s="320">
        <v>120</v>
      </c>
      <c r="L280" s="316">
        <f t="shared" si="13"/>
        <v>42000</v>
      </c>
      <c r="M280" s="350"/>
    </row>
    <row r="281" spans="1:13" ht="12.75" customHeight="1" x14ac:dyDescent="0.2">
      <c r="A281" s="380">
        <v>276</v>
      </c>
      <c r="B281" s="322" t="s">
        <v>265</v>
      </c>
      <c r="C281" s="323" t="s">
        <v>995</v>
      </c>
      <c r="D281" s="323"/>
      <c r="E281" s="323"/>
      <c r="F281" s="323"/>
      <c r="G281" s="340">
        <v>3200</v>
      </c>
      <c r="H281" s="354"/>
      <c r="I281" s="357"/>
      <c r="J281" s="357">
        <f t="shared" si="14"/>
        <v>0</v>
      </c>
      <c r="K281" s="316">
        <v>5</v>
      </c>
      <c r="L281" s="316">
        <f t="shared" si="13"/>
        <v>16000</v>
      </c>
    </row>
    <row r="282" spans="1:13" ht="12.75" customHeight="1" x14ac:dyDescent="0.2">
      <c r="A282" s="380">
        <v>277</v>
      </c>
      <c r="B282" s="317" t="s">
        <v>266</v>
      </c>
      <c r="C282" s="318" t="s">
        <v>996</v>
      </c>
      <c r="D282" s="318"/>
      <c r="E282" s="318"/>
      <c r="F282" s="318"/>
      <c r="G282" s="363">
        <v>50</v>
      </c>
      <c r="H282" s="364"/>
      <c r="I282" s="365"/>
      <c r="J282" s="357">
        <f t="shared" si="14"/>
        <v>0</v>
      </c>
      <c r="K282" s="316">
        <v>781.33</v>
      </c>
      <c r="L282" s="316">
        <f t="shared" si="13"/>
        <v>39066.5</v>
      </c>
    </row>
    <row r="283" spans="1:13" ht="12.75" customHeight="1" x14ac:dyDescent="0.2">
      <c r="A283" s="380">
        <v>278</v>
      </c>
      <c r="B283" s="327" t="s">
        <v>767</v>
      </c>
      <c r="C283" s="328" t="s">
        <v>363</v>
      </c>
      <c r="D283" s="328"/>
      <c r="E283" s="328"/>
      <c r="F283" s="328"/>
      <c r="G283" s="366">
        <v>350</v>
      </c>
      <c r="H283" s="367"/>
      <c r="I283" s="368"/>
      <c r="J283" s="357">
        <f t="shared" si="14"/>
        <v>0</v>
      </c>
      <c r="K283" s="316">
        <v>1.02</v>
      </c>
      <c r="L283" s="316">
        <f t="shared" ref="L283:L303" si="15">G283*K283</f>
        <v>357</v>
      </c>
    </row>
    <row r="284" spans="1:13" x14ac:dyDescent="0.2">
      <c r="A284" s="380">
        <v>279</v>
      </c>
      <c r="B284" s="317" t="s">
        <v>1288</v>
      </c>
      <c r="C284" s="324" t="s">
        <v>1290</v>
      </c>
      <c r="D284" s="324"/>
      <c r="E284" s="324"/>
      <c r="F284" s="324"/>
      <c r="G284" s="324">
        <v>280</v>
      </c>
      <c r="H284" s="352"/>
      <c r="I284" s="316"/>
      <c r="J284" s="357">
        <f t="shared" si="14"/>
        <v>0</v>
      </c>
      <c r="K284" s="316">
        <v>750</v>
      </c>
      <c r="L284" s="316">
        <f t="shared" si="15"/>
        <v>210000</v>
      </c>
    </row>
    <row r="285" spans="1:13" ht="12.75" customHeight="1" x14ac:dyDescent="0.2">
      <c r="A285" s="380">
        <v>280</v>
      </c>
      <c r="B285" s="330" t="s">
        <v>210</v>
      </c>
      <c r="C285" s="329" t="s">
        <v>211</v>
      </c>
      <c r="D285" s="329"/>
      <c r="E285" s="329"/>
      <c r="F285" s="329"/>
      <c r="G285" s="340">
        <v>1700</v>
      </c>
      <c r="H285" s="354"/>
      <c r="I285" s="357"/>
      <c r="J285" s="357">
        <f t="shared" si="14"/>
        <v>0</v>
      </c>
      <c r="K285" s="316">
        <v>37.5</v>
      </c>
      <c r="L285" s="316">
        <f t="shared" si="15"/>
        <v>63750</v>
      </c>
    </row>
    <row r="286" spans="1:13" ht="12.75" customHeight="1" x14ac:dyDescent="0.2">
      <c r="A286" s="380">
        <v>281</v>
      </c>
      <c r="B286" s="322" t="s">
        <v>1269</v>
      </c>
      <c r="C286" s="323" t="s">
        <v>997</v>
      </c>
      <c r="D286" s="323"/>
      <c r="E286" s="323"/>
      <c r="F286" s="323"/>
      <c r="G286" s="340">
        <v>60</v>
      </c>
      <c r="H286" s="354"/>
      <c r="I286" s="357"/>
      <c r="J286" s="357">
        <f t="shared" si="14"/>
        <v>0</v>
      </c>
      <c r="K286" s="316">
        <v>13</v>
      </c>
      <c r="L286" s="316">
        <f t="shared" si="15"/>
        <v>780</v>
      </c>
    </row>
    <row r="287" spans="1:13" ht="12.75" customHeight="1" x14ac:dyDescent="0.2">
      <c r="A287" s="380">
        <v>282</v>
      </c>
      <c r="B287" s="322" t="s">
        <v>267</v>
      </c>
      <c r="C287" s="323" t="s">
        <v>998</v>
      </c>
      <c r="D287" s="323"/>
      <c r="E287" s="323"/>
      <c r="F287" s="323"/>
      <c r="G287" s="340">
        <v>400</v>
      </c>
      <c r="H287" s="354"/>
      <c r="I287" s="357"/>
      <c r="J287" s="357">
        <f t="shared" si="14"/>
        <v>0</v>
      </c>
      <c r="K287" s="316">
        <v>45</v>
      </c>
      <c r="L287" s="316">
        <f t="shared" si="15"/>
        <v>18000</v>
      </c>
    </row>
    <row r="288" spans="1:13" ht="12.75" customHeight="1" x14ac:dyDescent="0.2">
      <c r="A288" s="380">
        <v>283</v>
      </c>
      <c r="B288" s="322" t="s">
        <v>267</v>
      </c>
      <c r="C288" s="323" t="s">
        <v>999</v>
      </c>
      <c r="D288" s="323"/>
      <c r="E288" s="323"/>
      <c r="F288" s="323"/>
      <c r="G288" s="340">
        <v>300</v>
      </c>
      <c r="H288" s="354"/>
      <c r="I288" s="357"/>
      <c r="J288" s="357">
        <f t="shared" si="14"/>
        <v>0</v>
      </c>
      <c r="K288" s="316">
        <v>77.95</v>
      </c>
      <c r="L288" s="316">
        <f t="shared" si="15"/>
        <v>23385</v>
      </c>
    </row>
    <row r="289" spans="1:13" ht="27" customHeight="1" x14ac:dyDescent="0.2">
      <c r="A289" s="380">
        <v>284</v>
      </c>
      <c r="B289" s="322" t="s">
        <v>268</v>
      </c>
      <c r="C289" s="323" t="s">
        <v>1000</v>
      </c>
      <c r="D289" s="323" t="s">
        <v>1346</v>
      </c>
      <c r="E289" s="323" t="s">
        <v>1334</v>
      </c>
      <c r="F289" s="323"/>
      <c r="G289" s="340">
        <v>12</v>
      </c>
      <c r="H289" s="354">
        <v>12</v>
      </c>
      <c r="I289" s="357">
        <v>801.89</v>
      </c>
      <c r="J289" s="357">
        <f t="shared" si="14"/>
        <v>9622.68</v>
      </c>
      <c r="K289" s="316">
        <v>801.89</v>
      </c>
      <c r="L289" s="316">
        <f t="shared" si="15"/>
        <v>9622.68</v>
      </c>
      <c r="M289" s="350" t="str">
        <f t="shared" ref="M289" si="16">slovimaEUR(J289)</f>
        <v>devethiljadašeststotinadvadesetdvaeura  i šestdesetosamcenti</v>
      </c>
    </row>
    <row r="290" spans="1:13" s="339" customFormat="1" ht="12.75" customHeight="1" x14ac:dyDescent="0.2">
      <c r="A290" s="380">
        <v>285</v>
      </c>
      <c r="B290" s="317" t="s">
        <v>1295</v>
      </c>
      <c r="C290" s="324" t="s">
        <v>1300</v>
      </c>
      <c r="D290" s="324"/>
      <c r="E290" s="324"/>
      <c r="F290" s="324"/>
      <c r="G290" s="324">
        <v>80</v>
      </c>
      <c r="H290" s="352"/>
      <c r="I290" s="316"/>
      <c r="J290" s="357">
        <f t="shared" si="14"/>
        <v>0</v>
      </c>
      <c r="K290" s="316">
        <v>24</v>
      </c>
      <c r="L290" s="316">
        <f t="shared" si="15"/>
        <v>1920</v>
      </c>
      <c r="M290" s="350"/>
    </row>
    <row r="291" spans="1:13" ht="12.75" customHeight="1" x14ac:dyDescent="0.2">
      <c r="A291" s="380">
        <v>286</v>
      </c>
      <c r="B291" s="322" t="s">
        <v>414</v>
      </c>
      <c r="C291" s="323" t="s">
        <v>1001</v>
      </c>
      <c r="D291" s="323"/>
      <c r="E291" s="323"/>
      <c r="F291" s="323"/>
      <c r="G291" s="340">
        <v>400</v>
      </c>
      <c r="H291" s="354"/>
      <c r="I291" s="357"/>
      <c r="J291" s="357">
        <f t="shared" si="14"/>
        <v>0</v>
      </c>
      <c r="K291" s="316">
        <v>20</v>
      </c>
      <c r="L291" s="316">
        <f t="shared" si="15"/>
        <v>8000</v>
      </c>
    </row>
    <row r="292" spans="1:13" ht="14.25" customHeight="1" x14ac:dyDescent="0.2">
      <c r="A292" s="380">
        <v>287</v>
      </c>
      <c r="B292" s="322" t="s">
        <v>940</v>
      </c>
      <c r="C292" s="323" t="s">
        <v>941</v>
      </c>
      <c r="D292" s="323"/>
      <c r="E292" s="323"/>
      <c r="F292" s="323"/>
      <c r="G292" s="340">
        <v>6000</v>
      </c>
      <c r="H292" s="354"/>
      <c r="I292" s="357"/>
      <c r="J292" s="357">
        <f t="shared" si="14"/>
        <v>0</v>
      </c>
      <c r="K292" s="316">
        <v>5.09</v>
      </c>
      <c r="L292" s="316">
        <f t="shared" si="15"/>
        <v>30540</v>
      </c>
    </row>
    <row r="293" spans="1:13" ht="12.75" customHeight="1" x14ac:dyDescent="0.2">
      <c r="A293" s="380">
        <v>288</v>
      </c>
      <c r="B293" s="322" t="s">
        <v>942</v>
      </c>
      <c r="C293" s="323" t="s">
        <v>219</v>
      </c>
      <c r="D293" s="323"/>
      <c r="E293" s="323"/>
      <c r="F293" s="323"/>
      <c r="G293" s="340">
        <v>700</v>
      </c>
      <c r="H293" s="354"/>
      <c r="I293" s="357"/>
      <c r="J293" s="357">
        <f t="shared" si="14"/>
        <v>0</v>
      </c>
      <c r="K293" s="316">
        <v>152</v>
      </c>
      <c r="L293" s="316">
        <f t="shared" si="15"/>
        <v>106400</v>
      </c>
    </row>
    <row r="294" spans="1:13" ht="12.75" customHeight="1" x14ac:dyDescent="0.2">
      <c r="A294" s="380">
        <v>289</v>
      </c>
      <c r="B294" s="322" t="s">
        <v>942</v>
      </c>
      <c r="C294" s="323" t="s">
        <v>220</v>
      </c>
      <c r="D294" s="323"/>
      <c r="E294" s="323"/>
      <c r="F294" s="323"/>
      <c r="G294" s="340">
        <v>75</v>
      </c>
      <c r="H294" s="354"/>
      <c r="I294" s="357"/>
      <c r="J294" s="357">
        <f t="shared" si="14"/>
        <v>0</v>
      </c>
      <c r="K294" s="316">
        <v>80</v>
      </c>
      <c r="L294" s="316">
        <f t="shared" si="15"/>
        <v>6000</v>
      </c>
    </row>
    <row r="295" spans="1:13" ht="12.75" customHeight="1" x14ac:dyDescent="0.2">
      <c r="A295" s="380">
        <v>290</v>
      </c>
      <c r="B295" s="322" t="s">
        <v>943</v>
      </c>
      <c r="C295" s="323" t="s">
        <v>221</v>
      </c>
      <c r="D295" s="323"/>
      <c r="E295" s="323"/>
      <c r="F295" s="323"/>
      <c r="G295" s="340">
        <v>90</v>
      </c>
      <c r="H295" s="354"/>
      <c r="I295" s="357"/>
      <c r="J295" s="357">
        <f t="shared" si="14"/>
        <v>0</v>
      </c>
      <c r="K295" s="316">
        <v>817.79</v>
      </c>
      <c r="L295" s="316">
        <f t="shared" si="15"/>
        <v>73601.099999999991</v>
      </c>
    </row>
    <row r="296" spans="1:13" ht="12.75" customHeight="1" x14ac:dyDescent="0.2">
      <c r="A296" s="380">
        <v>291</v>
      </c>
      <c r="B296" s="322" t="s">
        <v>943</v>
      </c>
      <c r="C296" s="323" t="s">
        <v>222</v>
      </c>
      <c r="D296" s="323"/>
      <c r="E296" s="323"/>
      <c r="F296" s="323"/>
      <c r="G296" s="340">
        <v>700</v>
      </c>
      <c r="H296" s="354"/>
      <c r="I296" s="357"/>
      <c r="J296" s="357">
        <f t="shared" si="14"/>
        <v>0</v>
      </c>
      <c r="K296" s="316">
        <v>142.87</v>
      </c>
      <c r="L296" s="316">
        <f t="shared" si="15"/>
        <v>100009</v>
      </c>
    </row>
    <row r="297" spans="1:13" ht="12.75" customHeight="1" x14ac:dyDescent="0.2">
      <c r="A297" s="380">
        <v>292</v>
      </c>
      <c r="B297" s="322" t="s">
        <v>943</v>
      </c>
      <c r="C297" s="323" t="s">
        <v>223</v>
      </c>
      <c r="D297" s="323"/>
      <c r="E297" s="323"/>
      <c r="F297" s="323"/>
      <c r="G297" s="340">
        <v>75</v>
      </c>
      <c r="H297" s="354"/>
      <c r="I297" s="357"/>
      <c r="J297" s="357">
        <f t="shared" si="14"/>
        <v>0</v>
      </c>
      <c r="K297" s="316">
        <v>75.19</v>
      </c>
      <c r="L297" s="316">
        <f t="shared" si="15"/>
        <v>5639.25</v>
      </c>
    </row>
    <row r="298" spans="1:13" ht="13.5" customHeight="1" x14ac:dyDescent="0.2">
      <c r="A298" s="380">
        <v>293</v>
      </c>
      <c r="B298" s="322" t="s">
        <v>944</v>
      </c>
      <c r="C298" s="323" t="s">
        <v>224</v>
      </c>
      <c r="D298" s="323"/>
      <c r="E298" s="323"/>
      <c r="F298" s="323"/>
      <c r="G298" s="340">
        <v>75</v>
      </c>
      <c r="H298" s="354"/>
      <c r="I298" s="357"/>
      <c r="J298" s="357">
        <f t="shared" si="14"/>
        <v>0</v>
      </c>
      <c r="K298" s="316">
        <v>80</v>
      </c>
      <c r="L298" s="316">
        <f t="shared" si="15"/>
        <v>6000</v>
      </c>
    </row>
    <row r="299" spans="1:13" ht="13.5" customHeight="1" x14ac:dyDescent="0.2">
      <c r="A299" s="380">
        <v>294</v>
      </c>
      <c r="B299" s="322" t="s">
        <v>944</v>
      </c>
      <c r="C299" s="323" t="s">
        <v>225</v>
      </c>
      <c r="D299" s="323"/>
      <c r="E299" s="323"/>
      <c r="F299" s="323"/>
      <c r="G299" s="340">
        <v>700</v>
      </c>
      <c r="H299" s="354"/>
      <c r="I299" s="357"/>
      <c r="J299" s="357">
        <f t="shared" si="14"/>
        <v>0</v>
      </c>
      <c r="K299" s="316">
        <v>152</v>
      </c>
      <c r="L299" s="316">
        <f t="shared" si="15"/>
        <v>106400</v>
      </c>
    </row>
    <row r="300" spans="1:13" x14ac:dyDescent="0.2">
      <c r="A300" s="380">
        <v>295</v>
      </c>
      <c r="B300" s="322" t="s">
        <v>947</v>
      </c>
      <c r="C300" s="323" t="s">
        <v>948</v>
      </c>
      <c r="D300" s="323"/>
      <c r="E300" s="323"/>
      <c r="F300" s="323"/>
      <c r="G300" s="340">
        <v>220</v>
      </c>
      <c r="H300" s="354"/>
      <c r="I300" s="357"/>
      <c r="J300" s="357">
        <f t="shared" si="14"/>
        <v>0</v>
      </c>
      <c r="K300" s="316">
        <v>288.62</v>
      </c>
      <c r="L300" s="316">
        <f t="shared" si="15"/>
        <v>63496.4</v>
      </c>
    </row>
    <row r="301" spans="1:13" x14ac:dyDescent="0.2">
      <c r="A301" s="380">
        <v>296</v>
      </c>
      <c r="B301" s="322" t="s">
        <v>949</v>
      </c>
      <c r="C301" s="323" t="s">
        <v>1002</v>
      </c>
      <c r="D301" s="323"/>
      <c r="E301" s="323"/>
      <c r="F301" s="323"/>
      <c r="G301" s="340">
        <v>90</v>
      </c>
      <c r="H301" s="354"/>
      <c r="I301" s="357"/>
      <c r="J301" s="357">
        <f t="shared" si="14"/>
        <v>0</v>
      </c>
      <c r="K301" s="316">
        <v>240.92</v>
      </c>
      <c r="L301" s="316">
        <f t="shared" si="15"/>
        <v>21682.799999999999</v>
      </c>
    </row>
    <row r="302" spans="1:13" x14ac:dyDescent="0.2">
      <c r="A302" s="380">
        <v>297</v>
      </c>
      <c r="B302" s="322" t="s">
        <v>950</v>
      </c>
      <c r="C302" s="323" t="s">
        <v>951</v>
      </c>
      <c r="D302" s="323"/>
      <c r="E302" s="323"/>
      <c r="F302" s="323"/>
      <c r="G302" s="340">
        <v>20</v>
      </c>
      <c r="H302" s="354"/>
      <c r="I302" s="357"/>
      <c r="J302" s="357">
        <f t="shared" si="14"/>
        <v>0</v>
      </c>
      <c r="K302" s="316">
        <v>157.44</v>
      </c>
      <c r="L302" s="316">
        <f t="shared" si="15"/>
        <v>3148.8</v>
      </c>
    </row>
    <row r="303" spans="1:13" x14ac:dyDescent="0.2">
      <c r="A303" s="380">
        <v>298</v>
      </c>
      <c r="B303" s="322"/>
      <c r="C303" s="323" t="s">
        <v>1281</v>
      </c>
      <c r="D303" s="323"/>
      <c r="E303" s="323"/>
      <c r="F303" s="323"/>
      <c r="G303" s="340">
        <v>14</v>
      </c>
      <c r="H303" s="354"/>
      <c r="I303" s="357"/>
      <c r="J303" s="357">
        <f t="shared" si="14"/>
        <v>0</v>
      </c>
      <c r="K303" s="316">
        <v>38.590000000000003</v>
      </c>
      <c r="L303" s="316">
        <f t="shared" si="15"/>
        <v>540.26</v>
      </c>
    </row>
    <row r="304" spans="1:13" x14ac:dyDescent="0.2">
      <c r="A304" s="381">
        <v>299</v>
      </c>
      <c r="B304" s="322" t="s">
        <v>1347</v>
      </c>
      <c r="C304" s="374" t="s">
        <v>1348</v>
      </c>
      <c r="D304" s="323"/>
      <c r="E304" s="323"/>
      <c r="F304" s="323"/>
      <c r="G304" s="372">
        <v>700</v>
      </c>
      <c r="H304" s="354"/>
      <c r="I304" s="357"/>
      <c r="J304" s="357"/>
      <c r="K304" s="316">
        <f>L304/G304</f>
        <v>15.91</v>
      </c>
      <c r="L304" s="373">
        <v>11137</v>
      </c>
    </row>
    <row r="305" spans="1:12" x14ac:dyDescent="0.2">
      <c r="A305" s="381">
        <v>300</v>
      </c>
      <c r="B305" s="322" t="s">
        <v>1347</v>
      </c>
      <c r="C305" s="374" t="s">
        <v>1349</v>
      </c>
      <c r="D305" s="323"/>
      <c r="E305" s="323"/>
      <c r="F305" s="323"/>
      <c r="G305" s="372">
        <v>100</v>
      </c>
      <c r="H305" s="354"/>
      <c r="I305" s="357"/>
      <c r="J305" s="357"/>
      <c r="K305" s="316">
        <f t="shared" ref="K305:K309" si="17">L305/G305</f>
        <v>15.91</v>
      </c>
      <c r="L305" s="373">
        <v>1591</v>
      </c>
    </row>
    <row r="306" spans="1:12" x14ac:dyDescent="0.2">
      <c r="A306" s="381">
        <v>301</v>
      </c>
      <c r="B306" s="317" t="s">
        <v>1350</v>
      </c>
      <c r="C306" s="374" t="s">
        <v>1351</v>
      </c>
      <c r="D306" s="323"/>
      <c r="E306" s="323"/>
      <c r="F306" s="323"/>
      <c r="G306" s="363">
        <v>400</v>
      </c>
      <c r="H306" s="354"/>
      <c r="I306" s="357"/>
      <c r="J306" s="357"/>
      <c r="K306" s="316">
        <f t="shared" si="17"/>
        <v>13.5</v>
      </c>
      <c r="L306" s="373">
        <v>5400</v>
      </c>
    </row>
    <row r="307" spans="1:12" ht="25.5" x14ac:dyDescent="0.2">
      <c r="A307" s="381">
        <v>302</v>
      </c>
      <c r="B307" s="317" t="s">
        <v>1352</v>
      </c>
      <c r="C307" s="374" t="s">
        <v>1353</v>
      </c>
      <c r="D307" s="323"/>
      <c r="E307" s="323"/>
      <c r="F307" s="323"/>
      <c r="G307" s="363">
        <v>2400</v>
      </c>
      <c r="H307" s="354"/>
      <c r="I307" s="357"/>
      <c r="J307" s="357"/>
      <c r="K307" s="316">
        <f t="shared" si="17"/>
        <v>260</v>
      </c>
      <c r="L307" s="373">
        <v>624000</v>
      </c>
    </row>
    <row r="308" spans="1:12" x14ac:dyDescent="0.2">
      <c r="A308" s="381">
        <v>303</v>
      </c>
      <c r="B308" s="317" t="s">
        <v>1354</v>
      </c>
      <c r="C308" s="374" t="s">
        <v>1355</v>
      </c>
      <c r="D308" s="323"/>
      <c r="E308" s="323"/>
      <c r="F308" s="323"/>
      <c r="G308" s="363">
        <v>1000</v>
      </c>
      <c r="H308" s="354"/>
      <c r="I308" s="357"/>
      <c r="J308" s="357"/>
      <c r="K308" s="316">
        <f t="shared" si="17"/>
        <v>29</v>
      </c>
      <c r="L308" s="373">
        <v>29000</v>
      </c>
    </row>
    <row r="309" spans="1:12" x14ac:dyDescent="0.2">
      <c r="A309" s="381">
        <v>304</v>
      </c>
      <c r="B309" s="317" t="s">
        <v>1356</v>
      </c>
      <c r="C309" s="374" t="s">
        <v>1357</v>
      </c>
      <c r="D309" s="323"/>
      <c r="E309" s="323"/>
      <c r="F309" s="323"/>
      <c r="G309" s="363">
        <v>14000</v>
      </c>
      <c r="H309" s="354"/>
      <c r="I309" s="357"/>
      <c r="J309" s="357"/>
      <c r="K309" s="316">
        <f t="shared" si="17"/>
        <v>10.07</v>
      </c>
      <c r="L309" s="373">
        <v>140980</v>
      </c>
    </row>
    <row r="310" spans="1:12" ht="13.15" customHeight="1" x14ac:dyDescent="0.2">
      <c r="A310" s="380"/>
      <c r="B310" s="324"/>
      <c r="C310" s="332" t="s">
        <v>1310</v>
      </c>
      <c r="D310" s="332"/>
      <c r="E310" s="332"/>
      <c r="F310" s="332"/>
      <c r="G310" s="324"/>
      <c r="H310" s="352"/>
      <c r="I310" s="316"/>
      <c r="J310" s="316">
        <f>SUM(J6:J303)</f>
        <v>703615.42</v>
      </c>
      <c r="K310" s="316"/>
      <c r="L310" s="320">
        <f>SUM(L6:L309)</f>
        <v>17032091.329999998</v>
      </c>
    </row>
    <row r="311" spans="1:12" x14ac:dyDescent="0.2">
      <c r="K311" s="319"/>
      <c r="L311" s="319"/>
    </row>
    <row r="312" spans="1:12" x14ac:dyDescent="0.2">
      <c r="C312" s="321" t="s">
        <v>1364</v>
      </c>
      <c r="D312" s="321" t="s">
        <v>1363</v>
      </c>
      <c r="E312" s="321"/>
      <c r="F312" s="321"/>
      <c r="K312" s="319"/>
      <c r="L312" s="319"/>
    </row>
    <row r="313" spans="1:12" x14ac:dyDescent="0.2">
      <c r="K313" s="319"/>
      <c r="L313" s="319"/>
    </row>
    <row r="314" spans="1:12" x14ac:dyDescent="0.2">
      <c r="C314" s="321"/>
      <c r="D314" s="321"/>
      <c r="K314" s="319"/>
      <c r="L314" s="319"/>
    </row>
    <row r="315" spans="1:12" x14ac:dyDescent="0.2">
      <c r="K315" s="319"/>
      <c r="L315" s="319"/>
    </row>
    <row r="316" spans="1:12" x14ac:dyDescent="0.2">
      <c r="K316" s="319"/>
      <c r="L316" s="319"/>
    </row>
    <row r="317" spans="1:12" x14ac:dyDescent="0.2">
      <c r="K317" s="319"/>
      <c r="L317" s="319"/>
    </row>
    <row r="318" spans="1:12" x14ac:dyDescent="0.2">
      <c r="K318" s="319"/>
      <c r="L318" s="319"/>
    </row>
    <row r="319" spans="1:12" x14ac:dyDescent="0.2">
      <c r="K319" s="319"/>
      <c r="L319" s="319"/>
    </row>
    <row r="320" spans="1:12" x14ac:dyDescent="0.2">
      <c r="K320" s="319"/>
      <c r="L320" s="319"/>
    </row>
    <row r="321" spans="11:12" x14ac:dyDescent="0.2">
      <c r="K321" s="319"/>
      <c r="L321" s="319"/>
    </row>
    <row r="322" spans="11:12" x14ac:dyDescent="0.2">
      <c r="K322" s="319"/>
      <c r="L322" s="319"/>
    </row>
    <row r="323" spans="11:12" x14ac:dyDescent="0.2">
      <c r="K323" s="319"/>
      <c r="L323" s="319"/>
    </row>
    <row r="324" spans="11:12" x14ac:dyDescent="0.2">
      <c r="K324" s="319"/>
      <c r="L324" s="319"/>
    </row>
    <row r="325" spans="11:12" x14ac:dyDescent="0.2">
      <c r="K325" s="319"/>
      <c r="L325" s="319"/>
    </row>
    <row r="326" spans="11:12" x14ac:dyDescent="0.2">
      <c r="K326" s="319"/>
      <c r="L326" s="319"/>
    </row>
    <row r="327" spans="11:12" x14ac:dyDescent="0.2">
      <c r="K327" s="319"/>
      <c r="L327" s="319"/>
    </row>
    <row r="328" spans="11:12" x14ac:dyDescent="0.2">
      <c r="K328" s="319"/>
      <c r="L328" s="319"/>
    </row>
    <row r="329" spans="11:12" x14ac:dyDescent="0.2">
      <c r="K329" s="319"/>
      <c r="L329" s="319"/>
    </row>
    <row r="330" spans="11:12" x14ac:dyDescent="0.2">
      <c r="K330" s="319"/>
      <c r="L330" s="319"/>
    </row>
    <row r="331" spans="11:12" x14ac:dyDescent="0.2">
      <c r="K331" s="319"/>
      <c r="L331" s="319"/>
    </row>
    <row r="332" spans="11:12" x14ac:dyDescent="0.2">
      <c r="K332" s="319"/>
      <c r="L332" s="319"/>
    </row>
    <row r="333" spans="11:12" x14ac:dyDescent="0.2">
      <c r="K333" s="319"/>
      <c r="L333" s="319"/>
    </row>
    <row r="334" spans="11:12" x14ac:dyDescent="0.2">
      <c r="K334" s="319"/>
      <c r="L334" s="319"/>
    </row>
    <row r="335" spans="11:12" x14ac:dyDescent="0.2">
      <c r="K335" s="319"/>
      <c r="L335" s="319"/>
    </row>
    <row r="336" spans="11:12" x14ac:dyDescent="0.2">
      <c r="K336" s="319"/>
      <c r="L336" s="319"/>
    </row>
    <row r="337" spans="11:12" x14ac:dyDescent="0.2">
      <c r="K337" s="319"/>
      <c r="L337" s="319"/>
    </row>
    <row r="338" spans="11:12" x14ac:dyDescent="0.2">
      <c r="K338" s="319"/>
      <c r="L338" s="319"/>
    </row>
    <row r="339" spans="11:12" x14ac:dyDescent="0.2">
      <c r="K339" s="319"/>
      <c r="L339" s="319"/>
    </row>
    <row r="340" spans="11:12" x14ac:dyDescent="0.2">
      <c r="K340" s="319"/>
      <c r="L340" s="319"/>
    </row>
    <row r="341" spans="11:12" x14ac:dyDescent="0.2">
      <c r="K341" s="319"/>
      <c r="L341" s="319"/>
    </row>
    <row r="342" spans="11:12" x14ac:dyDescent="0.2">
      <c r="K342" s="319"/>
      <c r="L342" s="319"/>
    </row>
  </sheetData>
  <autoFilter ref="A5:L310"/>
  <phoneticPr fontId="12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Apoteke</vt:lpstr>
      <vt:lpstr>Negativna lista amp</vt:lpstr>
      <vt:lpstr>List1</vt:lpstr>
      <vt:lpstr>List2</vt:lpstr>
      <vt:lpstr>Ljekovi </vt:lpstr>
      <vt:lpstr>'Ljekovi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Zoran Vujovic</cp:lastModifiedBy>
  <cp:lastPrinted>2015-10-29T12:47:11Z</cp:lastPrinted>
  <dcterms:created xsi:type="dcterms:W3CDTF">2014-09-23T05:39:11Z</dcterms:created>
  <dcterms:modified xsi:type="dcterms:W3CDTF">2015-11-20T12:10:10Z</dcterms:modified>
</cp:coreProperties>
</file>